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esktop\Nova mapa\FINANCIJSKI IZVJEŠTAJ- OPĆINA, VRTIĆ, KNJIŽNICA-EXCEL\"/>
    </mc:Choice>
  </mc:AlternateContent>
  <xr:revisionPtr revIDLastSave="0" documentId="13_ncr:1_{54A91BC7-E889-4330-B287-BAAFC1016C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E288" i="9"/>
  <c r="B288" i="9" s="1"/>
  <c r="F287" i="9"/>
  <c r="F286" i="9"/>
  <c r="H285" i="9"/>
  <c r="G285" i="9"/>
  <c r="F285" i="9"/>
  <c r="E285" i="9"/>
  <c r="B285" i="9"/>
  <c r="H284" i="9"/>
  <c r="G284" i="9"/>
  <c r="F284" i="9"/>
  <c r="E284" i="9"/>
  <c r="B284" i="9" s="1"/>
  <c r="H283" i="9"/>
  <c r="G283" i="9"/>
  <c r="F283" i="9"/>
  <c r="E283" i="9"/>
  <c r="B283" i="9" s="1"/>
  <c r="F282" i="9"/>
  <c r="H281" i="9"/>
  <c r="E281" i="9" s="1"/>
  <c r="B281" i="9" s="1"/>
  <c r="G281" i="9"/>
  <c r="F281" i="9"/>
  <c r="H280" i="9"/>
  <c r="E280" i="9" s="1"/>
  <c r="B280" i="9" s="1"/>
  <c r="G280" i="9"/>
  <c r="F280" i="9"/>
  <c r="H279" i="9"/>
  <c r="G279" i="9"/>
  <c r="F279" i="9"/>
  <c r="F278" i="9"/>
  <c r="F277" i="9"/>
  <c r="F276" i="9"/>
  <c r="F275" i="9"/>
  <c r="L274" i="9"/>
  <c r="H274"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H225" i="9"/>
  <c r="G225" i="9"/>
  <c r="F225" i="9"/>
  <c r="E225" i="9"/>
  <c r="B225" i="9" s="1"/>
  <c r="M224" i="9"/>
  <c r="L224" i="9"/>
  <c r="F224" i="9"/>
  <c r="E224" i="9"/>
  <c r="B224" i="9"/>
  <c r="M223" i="9"/>
  <c r="L223" i="9"/>
  <c r="F223" i="9" s="1"/>
  <c r="E223" i="9"/>
  <c r="B223" i="9" s="1"/>
  <c r="M222" i="9"/>
  <c r="L222" i="9"/>
  <c r="E222" i="9"/>
  <c r="M221" i="9"/>
  <c r="L221" i="9"/>
  <c r="F221" i="9" s="1"/>
  <c r="E221" i="9"/>
  <c r="B221" i="9" s="1"/>
  <c r="M220" i="9"/>
  <c r="L220" i="9"/>
  <c r="F220" i="9"/>
  <c r="E220" i="9"/>
  <c r="B220" i="9"/>
  <c r="M219" i="9"/>
  <c r="L219" i="9"/>
  <c r="E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G29" i="9"/>
  <c r="F29" i="9"/>
  <c r="H28" i="9"/>
  <c r="G28" i="9"/>
  <c r="F28" i="9"/>
  <c r="E28" i="9"/>
  <c r="B28" i="9" s="1"/>
  <c r="H27" i="9"/>
  <c r="E27" i="9" s="1"/>
  <c r="B27" i="9" s="1"/>
  <c r="G27" i="9"/>
  <c r="F27" i="9"/>
  <c r="H26" i="9"/>
  <c r="G26" i="9"/>
  <c r="F26" i="9"/>
  <c r="H25" i="9"/>
  <c r="E25" i="9" s="1"/>
  <c r="B25" i="9" s="1"/>
  <c r="G25" i="9"/>
  <c r="F25" i="9"/>
  <c r="H24" i="9"/>
  <c r="G24" i="9"/>
  <c r="F24" i="9"/>
  <c r="E24" i="9"/>
  <c r="B24" i="9" s="1"/>
  <c r="H23" i="9"/>
  <c r="E23" i="9" s="1"/>
  <c r="B23" i="9" s="1"/>
  <c r="G23" i="9"/>
  <c r="F23" i="9"/>
  <c r="H22" i="9"/>
  <c r="E22" i="9" s="1"/>
  <c r="B22" i="9" s="1"/>
  <c r="G22" i="9"/>
  <c r="F22" i="9"/>
  <c r="H21" i="9"/>
  <c r="G21" i="9"/>
  <c r="F21" i="9"/>
  <c r="F20" i="9"/>
  <c r="F4" i="9"/>
  <c r="O3" i="9"/>
  <c r="G274" i="9" s="1"/>
  <c r="I3" i="9"/>
  <c r="G165" i="9" s="1"/>
  <c r="H3" i="9"/>
  <c r="G3" i="9"/>
  <c r="D101" i="8"/>
  <c r="C1576" i="1" s="1"/>
  <c r="G1576" i="1" s="1"/>
  <c r="D95" i="8"/>
  <c r="D90" i="8"/>
  <c r="D85" i="8"/>
  <c r="D80" i="8"/>
  <c r="D75" i="8"/>
  <c r="D70" i="8"/>
  <c r="D65" i="8"/>
  <c r="D60" i="8"/>
  <c r="D55" i="8"/>
  <c r="C1530" i="1" s="1"/>
  <c r="G1530" i="1" s="1"/>
  <c r="D50" i="8"/>
  <c r="D44" i="8"/>
  <c r="D36" i="8"/>
  <c r="D26" i="8"/>
  <c r="D24" i="8" s="1"/>
  <c r="C1499" i="1" s="1"/>
  <c r="D18" i="8"/>
  <c r="D8" i="8"/>
  <c r="D6" i="8"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E245" i="5" s="1"/>
  <c r="D1222" i="1" s="1"/>
  <c r="D250" i="5"/>
  <c r="F250" i="5" s="1"/>
  <c r="F249" i="5"/>
  <c r="F248" i="5"/>
  <c r="F247" i="5"/>
  <c r="E246" i="5"/>
  <c r="D246" i="5"/>
  <c r="F246"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79" i="5"/>
  <c r="F178" i="5"/>
  <c r="E177" i="5"/>
  <c r="H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9" i="5" s="1"/>
  <c r="D78" i="5"/>
  <c r="F78" i="5" s="1"/>
  <c r="F77" i="5"/>
  <c r="F76" i="5"/>
  <c r="F75" i="5"/>
  <c r="F74" i="5"/>
  <c r="F73" i="5"/>
  <c r="F72" i="5"/>
  <c r="F71" i="5"/>
  <c r="E70" i="5"/>
  <c r="D70" i="5"/>
  <c r="D69" i="5" s="1"/>
  <c r="E69" i="5"/>
  <c r="E68" i="5" s="1"/>
  <c r="I21" i="3"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3" i="5"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20" i="4" s="1"/>
  <c r="E635" i="4" s="1"/>
  <c r="E418" i="4"/>
  <c r="D418" i="4"/>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E299" i="4" s="1"/>
  <c r="E298" i="4" s="1"/>
  <c r="E407"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F140" i="4" s="1"/>
  <c r="E139" i="4"/>
  <c r="F138" i="4"/>
  <c r="F137" i="4"/>
  <c r="F136" i="4"/>
  <c r="F135" i="4"/>
  <c r="E134" i="4"/>
  <c r="D134" i="4"/>
  <c r="E133" i="4"/>
  <c r="D133" i="4"/>
  <c r="F132" i="4"/>
  <c r="F131" i="4"/>
  <c r="F130" i="4"/>
  <c r="F129" i="4"/>
  <c r="E128" i="4"/>
  <c r="D128" i="4"/>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46" i="1"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C1531" i="1"/>
  <c r="H1531" i="1" s="1"/>
  <c r="G1529" i="1"/>
  <c r="C1529" i="1"/>
  <c r="H1529" i="1" s="1"/>
  <c r="C1528" i="1"/>
  <c r="G1528" i="1" s="1"/>
  <c r="G1527" i="1"/>
  <c r="C1527" i="1"/>
  <c r="H1527" i="1" s="1"/>
  <c r="C1526" i="1"/>
  <c r="G1526" i="1" s="1"/>
  <c r="G1525" i="1"/>
  <c r="C1525" i="1"/>
  <c r="H1525" i="1" s="1"/>
  <c r="G1523" i="1"/>
  <c r="C1523" i="1"/>
  <c r="H1523" i="1" s="1"/>
  <c r="C1522" i="1"/>
  <c r="G1522" i="1" s="1"/>
  <c r="G1521" i="1"/>
  <c r="C1521" i="1"/>
  <c r="H1521" i="1" s="1"/>
  <c r="C1520" i="1"/>
  <c r="G1520" i="1" s="1"/>
  <c r="G1519" i="1"/>
  <c r="C1519" i="1"/>
  <c r="H1519" i="1" s="1"/>
  <c r="H1516" i="1"/>
  <c r="C1516" i="1"/>
  <c r="G1516" i="1" s="1"/>
  <c r="G1515" i="1"/>
  <c r="C1515" i="1"/>
  <c r="H1515" i="1" s="1"/>
  <c r="H1514" i="1"/>
  <c r="C1514" i="1"/>
  <c r="G1514" i="1" s="1"/>
  <c r="G1513" i="1"/>
  <c r="C1513" i="1"/>
  <c r="H1513" i="1" s="1"/>
  <c r="H1512" i="1"/>
  <c r="C1512" i="1"/>
  <c r="G1512" i="1" s="1"/>
  <c r="G1511" i="1"/>
  <c r="C1511" i="1"/>
  <c r="H1511" i="1" s="1"/>
  <c r="C1510" i="1"/>
  <c r="G1510" i="1" s="1"/>
  <c r="G1509" i="1"/>
  <c r="C1509" i="1"/>
  <c r="H1509" i="1" s="1"/>
  <c r="H1508" i="1"/>
  <c r="C1508" i="1"/>
  <c r="G1508" i="1" s="1"/>
  <c r="G1507" i="1"/>
  <c r="C1507" i="1"/>
  <c r="H1507" i="1" s="1"/>
  <c r="H1506" i="1"/>
  <c r="C1506" i="1"/>
  <c r="G1506" i="1" s="1"/>
  <c r="G1505" i="1"/>
  <c r="C1505" i="1"/>
  <c r="H1505" i="1" s="1"/>
  <c r="C1504" i="1"/>
  <c r="G1504" i="1" s="1"/>
  <c r="G1503" i="1"/>
  <c r="C1503" i="1"/>
  <c r="H1503" i="1" s="1"/>
  <c r="C1502" i="1"/>
  <c r="G1502" i="1" s="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C1486" i="1"/>
  <c r="G1486" i="1" s="1"/>
  <c r="C1485" i="1"/>
  <c r="H1485" i="1" s="1"/>
  <c r="C1484" i="1"/>
  <c r="G1484" i="1" s="1"/>
  <c r="C1483" i="1"/>
  <c r="H1483" i="1" s="1"/>
  <c r="H1482" i="1"/>
  <c r="C1482" i="1"/>
  <c r="G1482" i="1" s="1"/>
  <c r="C1481" i="1"/>
  <c r="H1481"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D1420" i="1"/>
  <c r="C1420" i="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D1410" i="1"/>
  <c r="C1410" i="1"/>
  <c r="G1410" i="1" s="1"/>
  <c r="C1409"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D1374" i="1"/>
  <c r="C1374" i="1"/>
  <c r="G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D1231" i="1"/>
  <c r="C1231" i="1"/>
  <c r="H1231" i="1" s="1"/>
  <c r="D1230" i="1"/>
  <c r="C1230" i="1"/>
  <c r="H1230" i="1" s="1"/>
  <c r="D1229" i="1"/>
  <c r="C1229" i="1"/>
  <c r="D1228" i="1"/>
  <c r="C1228" i="1"/>
  <c r="H1228" i="1" s="1"/>
  <c r="D1227" i="1"/>
  <c r="C1227" i="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H1217" i="1" s="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D1053" i="1"/>
  <c r="C1053" i="1"/>
  <c r="H1053" i="1" s="1"/>
  <c r="D1052" i="1"/>
  <c r="C1052" i="1"/>
  <c r="H1052" i="1" s="1"/>
  <c r="D1051" i="1"/>
  <c r="C1051" i="1"/>
  <c r="H1051" i="1" s="1"/>
  <c r="D1050" i="1"/>
  <c r="C1050" i="1"/>
  <c r="H1050" i="1" s="1"/>
  <c r="D1049" i="1"/>
  <c r="C1049" i="1"/>
  <c r="H1049" i="1" s="1"/>
  <c r="D1048" i="1"/>
  <c r="C1048" i="1"/>
  <c r="H1048" i="1" s="1"/>
  <c r="D1047" i="1"/>
  <c r="C1047" i="1"/>
  <c r="D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D1025" i="1"/>
  <c r="C1025" i="1"/>
  <c r="H1025" i="1" s="1"/>
  <c r="D1024" i="1"/>
  <c r="C1024" i="1"/>
  <c r="H1024" i="1" s="1"/>
  <c r="D1023" i="1"/>
  <c r="C1023" i="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D1005" i="1"/>
  <c r="C1005" i="1"/>
  <c r="H1005" i="1" s="1"/>
  <c r="D1004" i="1"/>
  <c r="C1004" i="1"/>
  <c r="H1004" i="1" s="1"/>
  <c r="D1003" i="1"/>
  <c r="C1003" i="1"/>
  <c r="H1003" i="1" s="1"/>
  <c r="D1002" i="1"/>
  <c r="C1002" i="1"/>
  <c r="H1002" i="1" s="1"/>
  <c r="D1001" i="1"/>
  <c r="C1001" i="1"/>
  <c r="H1001" i="1" s="1"/>
  <c r="D1000" i="1"/>
  <c r="C1000" i="1"/>
  <c r="H1000" i="1" s="1"/>
  <c r="D999" i="1"/>
  <c r="C999" i="1"/>
  <c r="D998" i="1"/>
  <c r="C998" i="1"/>
  <c r="H998" i="1" s="1"/>
  <c r="D997" i="1"/>
  <c r="D996" i="1"/>
  <c r="C996" i="1"/>
  <c r="H996" i="1" s="1"/>
  <c r="D995" i="1"/>
  <c r="C995" i="1"/>
  <c r="H995" i="1" s="1"/>
  <c r="D994" i="1"/>
  <c r="C994" i="1"/>
  <c r="H994" i="1" s="1"/>
  <c r="D993" i="1"/>
  <c r="C993" i="1"/>
  <c r="H993" i="1" s="1"/>
  <c r="D992" i="1"/>
  <c r="C992" i="1"/>
  <c r="H992" i="1" s="1"/>
  <c r="D991" i="1"/>
  <c r="C991" i="1"/>
  <c r="H991" i="1" s="1"/>
  <c r="D989" i="1"/>
  <c r="C989" i="1"/>
  <c r="D988" i="1"/>
  <c r="C988" i="1"/>
  <c r="D987" i="1"/>
  <c r="C987" i="1"/>
  <c r="H987" i="1" s="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C645" i="1"/>
  <c r="D644" i="1"/>
  <c r="C644" i="1"/>
  <c r="H644" i="1" s="1"/>
  <c r="D643" i="1"/>
  <c r="C643" i="1"/>
  <c r="H643" i="1" s="1"/>
  <c r="D642" i="1"/>
  <c r="C642" i="1"/>
  <c r="D641" i="1"/>
  <c r="C641" i="1"/>
  <c r="H641"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C413" i="1"/>
  <c r="H413" i="1" s="1"/>
  <c r="D412" i="1"/>
  <c r="C412" i="1"/>
  <c r="D411" i="1"/>
  <c r="C411" i="1"/>
  <c r="H411" i="1" s="1"/>
  <c r="D406" i="1"/>
  <c r="C406" i="1"/>
  <c r="H406" i="1" s="1"/>
  <c r="D405" i="1"/>
  <c r="C405" i="1"/>
  <c r="H405" i="1" s="1"/>
  <c r="D404" i="1"/>
  <c r="C404" i="1"/>
  <c r="H404" i="1" s="1"/>
  <c r="D402"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D176" i="1"/>
  <c r="C176" i="1"/>
  <c r="H176" i="1" s="1"/>
  <c r="D175" i="1"/>
  <c r="C175" i="1"/>
  <c r="H175" i="1" s="1"/>
  <c r="D174" i="1"/>
  <c r="C174" i="1"/>
  <c r="D173" i="1"/>
  <c r="C173" i="1"/>
  <c r="D172" i="1"/>
  <c r="C172" i="1"/>
  <c r="H172" i="1" s="1"/>
  <c r="D171" i="1"/>
  <c r="C171" i="1"/>
  <c r="H171" i="1" s="1"/>
  <c r="D170" i="1"/>
  <c r="C170" i="1"/>
  <c r="H170" i="1" s="1"/>
  <c r="D169" i="1"/>
  <c r="C169" i="1"/>
  <c r="H169" i="1" s="1"/>
  <c r="D168" i="1"/>
  <c r="C168" i="1"/>
  <c r="D167" i="1"/>
  <c r="C167" i="1"/>
  <c r="D166" i="1"/>
  <c r="C166" i="1"/>
  <c r="D165" i="1"/>
  <c r="C165" i="1"/>
  <c r="D164" i="1"/>
  <c r="C164" i="1"/>
  <c r="H164" i="1" s="1"/>
  <c r="D163" i="1"/>
  <c r="C163" i="1"/>
  <c r="H163" i="1" s="1"/>
  <c r="D162" i="1"/>
  <c r="C162" i="1"/>
  <c r="H162" i="1" s="1"/>
  <c r="D161" i="1"/>
  <c r="C161" i="1"/>
  <c r="D160" i="1"/>
  <c r="C160" i="1"/>
  <c r="D158" i="1"/>
  <c r="C158" i="1"/>
  <c r="H158" i="1" s="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8"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D130" i="1"/>
  <c r="C130" i="1"/>
  <c r="D129" i="1"/>
  <c r="C129" i="1"/>
  <c r="D128" i="1"/>
  <c r="C128" i="1"/>
  <c r="H128" i="1" s="1"/>
  <c r="D127" i="1"/>
  <c r="C127" i="1"/>
  <c r="H127" i="1" s="1"/>
  <c r="D126" i="1"/>
  <c r="C126" i="1"/>
  <c r="D125" i="1"/>
  <c r="C125" i="1"/>
  <c r="D124" i="1"/>
  <c r="C124" i="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26" i="9" l="1"/>
  <c r="B26" i="9" s="1"/>
  <c r="F214" i="9"/>
  <c r="F418" i="4"/>
  <c r="H412" i="1"/>
  <c r="G1420" i="1"/>
  <c r="D1408" i="1"/>
  <c r="D1409" i="1"/>
  <c r="E141" i="6"/>
  <c r="F115" i="6"/>
  <c r="F219" i="9"/>
  <c r="H711" i="1"/>
  <c r="H649" i="1"/>
  <c r="E274" i="9"/>
  <c r="B274" i="9" s="1"/>
  <c r="F652" i="4"/>
  <c r="H642" i="1"/>
  <c r="H645" i="1"/>
  <c r="H206" i="1"/>
  <c r="H207" i="1"/>
  <c r="F188" i="4"/>
  <c r="F222" i="9"/>
  <c r="B222" i="9" s="1"/>
  <c r="B219" i="9"/>
  <c r="F218" i="9"/>
  <c r="B218" i="9" s="1"/>
  <c r="F177" i="4"/>
  <c r="H177" i="1"/>
  <c r="H173" i="1"/>
  <c r="H174" i="1"/>
  <c r="H168" i="1"/>
  <c r="H167" i="1"/>
  <c r="E151" i="4"/>
  <c r="D147" i="1" s="1"/>
  <c r="F169" i="4"/>
  <c r="H165" i="1"/>
  <c r="H166" i="1"/>
  <c r="H160" i="1"/>
  <c r="H161" i="1"/>
  <c r="H154" i="1"/>
  <c r="F153" i="4"/>
  <c r="H146" i="1"/>
  <c r="H129" i="1"/>
  <c r="H130" i="1"/>
  <c r="H131" i="1"/>
  <c r="F133" i="4"/>
  <c r="F134" i="4"/>
  <c r="H126" i="1"/>
  <c r="H124" i="1"/>
  <c r="H125" i="1"/>
  <c r="F128" i="4"/>
  <c r="F112" i="4"/>
  <c r="H81" i="1"/>
  <c r="H46" i="1"/>
  <c r="H64" i="1"/>
  <c r="F50" i="4"/>
  <c r="F68" i="4"/>
  <c r="H1216" i="1"/>
  <c r="D1216" i="1"/>
  <c r="H1047" i="1"/>
  <c r="H1054" i="1"/>
  <c r="H1263" i="1"/>
  <c r="H1264" i="1"/>
  <c r="H1244" i="1"/>
  <c r="E287" i="9"/>
  <c r="B287" i="9" s="1"/>
  <c r="H1232" i="1"/>
  <c r="H1227" i="1"/>
  <c r="H1229" i="1"/>
  <c r="E237" i="5"/>
  <c r="F239" i="5"/>
  <c r="F180" i="5"/>
  <c r="H1148" i="1"/>
  <c r="H1151" i="1"/>
  <c r="F170" i="5"/>
  <c r="H1124" i="1"/>
  <c r="H1137" i="1"/>
  <c r="H1056" i="1"/>
  <c r="H1064" i="1"/>
  <c r="H989" i="1"/>
  <c r="H986" i="1"/>
  <c r="H988" i="1"/>
  <c r="H1028" i="1"/>
  <c r="H1023" i="1"/>
  <c r="H1026" i="1"/>
  <c r="F45" i="5"/>
  <c r="H1006" i="1"/>
  <c r="H999" i="1"/>
  <c r="E7" i="5"/>
  <c r="F19" i="5"/>
  <c r="D49" i="8"/>
  <c r="C1524" i="1"/>
  <c r="G1524" i="1" s="1"/>
  <c r="D43" i="8"/>
  <c r="H1510" i="1"/>
  <c r="H1504" i="1"/>
  <c r="H1499" i="1"/>
  <c r="G1499" i="1"/>
  <c r="G1501" i="1"/>
  <c r="H1502" i="1"/>
  <c r="G1531" i="1"/>
  <c r="H1486" i="1"/>
  <c r="G1485" i="1"/>
  <c r="G1481" i="1"/>
  <c r="G1483" i="1"/>
  <c r="H1484" i="1"/>
  <c r="H1420" i="1"/>
  <c r="H1409" i="1"/>
  <c r="D114" i="6"/>
  <c r="D141" i="6" s="1"/>
  <c r="H1410" i="1"/>
  <c r="C997" i="1"/>
  <c r="H997" i="1" s="1"/>
  <c r="D12" i="5"/>
  <c r="D258" i="5"/>
  <c r="E279" i="9"/>
  <c r="B279" i="9" s="1"/>
  <c r="D238" i="5"/>
  <c r="D7" i="5"/>
  <c r="E21" i="9"/>
  <c r="B21" i="9" s="1"/>
  <c r="D196" i="4"/>
  <c r="E43" i="9"/>
  <c r="B43" i="9" s="1"/>
  <c r="D163" i="4"/>
  <c r="E39" i="9"/>
  <c r="B39" i="9" s="1"/>
  <c r="C148" i="1"/>
  <c r="H148" i="1" s="1"/>
  <c r="D124" i="4"/>
  <c r="E29" i="9"/>
  <c r="B29" i="9" s="1"/>
  <c r="F216" i="9"/>
  <c r="B216"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H547"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7" i="1"/>
  <c r="G1179" i="1"/>
  <c r="G1181" i="1"/>
  <c r="G1183"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7" i="1"/>
  <c r="G1239" i="1"/>
  <c r="G1241" i="1"/>
  <c r="G1243" i="1"/>
  <c r="G1245" i="1"/>
  <c r="G1247"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H1374"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E289" i="4"/>
  <c r="E408" i="4"/>
  <c r="D403" i="1" s="1"/>
  <c r="H1299"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6" i="4"/>
  <c r="G1445" i="1"/>
  <c r="D7" i="4"/>
  <c r="D139" i="4"/>
  <c r="D298" i="4"/>
  <c r="D344" i="4"/>
  <c r="D350" i="4"/>
  <c r="F416" i="4"/>
  <c r="E644" i="4"/>
  <c r="D638" i="1" s="1"/>
  <c r="E636" i="4"/>
  <c r="D630" i="1" s="1"/>
  <c r="F69" i="5"/>
  <c r="H20" i="9"/>
  <c r="G20" i="9"/>
  <c r="F152" i="4"/>
  <c r="D644" i="4"/>
  <c r="F417" i="4"/>
  <c r="D421" i="4"/>
  <c r="F422" i="4"/>
  <c r="D42" i="8"/>
  <c r="F460" i="4"/>
  <c r="D580" i="4"/>
  <c r="F70" i="5"/>
  <c r="F88" i="5"/>
  <c r="D118" i="5"/>
  <c r="D134" i="5"/>
  <c r="E176" i="5"/>
  <c r="D177" i="5"/>
  <c r="D245" i="5"/>
  <c r="D237" i="5" s="1"/>
  <c r="F90" i="6"/>
  <c r="F130" i="6"/>
  <c r="B297" i="9"/>
  <c r="E296" i="9"/>
  <c r="I10" i="3" s="1"/>
  <c r="E142" i="9"/>
  <c r="B142" i="9" s="1"/>
  <c r="F603" i="4"/>
  <c r="F149" i="5"/>
  <c r="E291" i="9"/>
  <c r="B291" i="9" s="1"/>
  <c r="F190" i="5"/>
  <c r="F206" i="5"/>
  <c r="F5"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L212" i="9"/>
  <c r="F212" i="9" s="1"/>
  <c r="B21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E165" i="9" s="1"/>
  <c r="B165" i="9" s="1"/>
  <c r="G164" i="9"/>
  <c r="G163" i="9"/>
  <c r="E163" i="9" s="1"/>
  <c r="B163" i="9" s="1"/>
  <c r="G162" i="9"/>
  <c r="E162" i="9" s="1"/>
  <c r="B162" i="9" s="1"/>
  <c r="G161" i="9"/>
  <c r="E161" i="9" s="1"/>
  <c r="B161" i="9" s="1"/>
  <c r="G160" i="9"/>
  <c r="E160" i="9" s="1"/>
  <c r="B160" i="9" s="1"/>
  <c r="I10" i="9"/>
  <c r="H164" i="9"/>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B214" i="9"/>
  <c r="B227" i="9"/>
  <c r="B229" i="9"/>
  <c r="B231" i="9"/>
  <c r="B233" i="9"/>
  <c r="B235" i="9"/>
  <c r="B237" i="9"/>
  <c r="B239" i="9"/>
  <c r="B241" i="9"/>
  <c r="B243" i="9"/>
  <c r="B245" i="9"/>
  <c r="B247" i="9"/>
  <c r="B249" i="9"/>
  <c r="B251" i="9"/>
  <c r="B253" i="9"/>
  <c r="B255" i="9"/>
  <c r="B257" i="9"/>
  <c r="B259" i="9"/>
  <c r="B261" i="9"/>
  <c r="B263" i="9"/>
  <c r="B265" i="9"/>
  <c r="B267" i="9"/>
  <c r="B269" i="9"/>
  <c r="B271" i="9"/>
  <c r="D1435" i="1" l="1"/>
  <c r="I28" i="3"/>
  <c r="I17" i="3"/>
  <c r="I23" i="3"/>
  <c r="D1214" i="1"/>
  <c r="E6" i="5"/>
  <c r="D984" i="1" s="1"/>
  <c r="D985" i="1"/>
  <c r="I20" i="3"/>
  <c r="H1524" i="1"/>
  <c r="C1518" i="1"/>
  <c r="I35" i="3"/>
  <c r="F114" i="6"/>
  <c r="H27" i="3"/>
  <c r="C1408" i="1"/>
  <c r="F12" i="5"/>
  <c r="C990" i="1"/>
  <c r="F258" i="5"/>
  <c r="C1235" i="1"/>
  <c r="F238" i="5"/>
  <c r="C1215" i="1"/>
  <c r="F7" i="5"/>
  <c r="H20" i="3"/>
  <c r="C985" i="1"/>
  <c r="F196" i="4"/>
  <c r="C192" i="1"/>
  <c r="F163" i="4"/>
  <c r="C159" i="1"/>
  <c r="D151" i="4"/>
  <c r="E20" i="9"/>
  <c r="B20" i="9" s="1"/>
  <c r="F124" i="4"/>
  <c r="C120" i="1"/>
  <c r="F237" i="5"/>
  <c r="H23" i="3"/>
  <c r="C1214" i="1"/>
  <c r="B191" i="9"/>
  <c r="F141" i="6"/>
  <c r="H28" i="3"/>
  <c r="C1435" i="1"/>
  <c r="G299" i="9"/>
  <c r="E299" i="9" s="1"/>
  <c r="E175" i="5"/>
  <c r="I22" i="3"/>
  <c r="D1153" i="1"/>
  <c r="F118" i="5"/>
  <c r="C1096" i="1"/>
  <c r="F580" i="4"/>
  <c r="C574" i="1"/>
  <c r="K1432" i="9"/>
  <c r="G295" i="9"/>
  <c r="E295" i="9" s="1"/>
  <c r="B295" i="9" s="1"/>
  <c r="I34" i="3"/>
  <c r="C1517" i="1"/>
  <c r="F421" i="4"/>
  <c r="D420" i="4"/>
  <c r="C415" i="1"/>
  <c r="F644" i="4"/>
  <c r="C638" i="1"/>
  <c r="D408" i="4"/>
  <c r="F350" i="4"/>
  <c r="C345" i="1"/>
  <c r="D407" i="4"/>
  <c r="F298" i="4"/>
  <c r="C293" i="1"/>
  <c r="D6" i="4"/>
  <c r="F7" i="4"/>
  <c r="C3" i="1"/>
  <c r="E412" i="4"/>
  <c r="E290" i="4"/>
  <c r="D286" i="1" s="1"/>
  <c r="I16" i="3"/>
  <c r="D2" i="1"/>
  <c r="E291" i="4"/>
  <c r="D287" i="1" s="1"/>
  <c r="E413" i="4"/>
  <c r="D285" i="1"/>
  <c r="E164" i="9"/>
  <c r="B164" i="9" s="1"/>
  <c r="F245" i="5"/>
  <c r="C1222" i="1"/>
  <c r="G289" i="9"/>
  <c r="E289" i="9" s="1"/>
  <c r="B289" i="9" s="1"/>
  <c r="D176" i="5"/>
  <c r="F177" i="5"/>
  <c r="C1154" i="1"/>
  <c r="F134" i="5"/>
  <c r="C1112" i="1"/>
  <c r="D528" i="4"/>
  <c r="G294" i="9"/>
  <c r="E294" i="9" s="1"/>
  <c r="D68" i="5"/>
  <c r="F344" i="4"/>
  <c r="C339" i="1"/>
  <c r="F139" i="4"/>
  <c r="C135" i="1"/>
  <c r="I1479" i="1"/>
  <c r="I1477" i="1"/>
  <c r="I1460" i="1"/>
  <c r="I1458" i="1"/>
  <c r="I1456" i="1"/>
  <c r="I1451" i="1"/>
  <c r="I1449" i="1"/>
  <c r="I1447" i="1"/>
  <c r="I1474" i="1"/>
  <c r="I1472" i="1"/>
  <c r="I1467" i="1"/>
  <c r="I1465" i="1"/>
  <c r="I1463" i="1"/>
  <c r="G1518" i="1" l="1"/>
  <c r="H1518" i="1"/>
  <c r="G1408" i="1"/>
  <c r="H1408" i="1"/>
  <c r="H990" i="1"/>
  <c r="G990" i="1"/>
  <c r="H1235" i="1"/>
  <c r="G1235" i="1"/>
  <c r="H1215" i="1"/>
  <c r="G1215" i="1"/>
  <c r="H985" i="1"/>
  <c r="G985" i="1"/>
  <c r="H192" i="1"/>
  <c r="G192" i="1"/>
  <c r="C147" i="1"/>
  <c r="H17" i="3"/>
  <c r="F151" i="4"/>
  <c r="D289" i="4"/>
  <c r="D290" i="4" s="1"/>
  <c r="H159" i="1"/>
  <c r="G159" i="1"/>
  <c r="H120" i="1"/>
  <c r="G120" i="1"/>
  <c r="H135" i="1"/>
  <c r="G135" i="1"/>
  <c r="H339" i="1"/>
  <c r="G339" i="1"/>
  <c r="F68" i="5"/>
  <c r="H21" i="3"/>
  <c r="C1046" i="1"/>
  <c r="D6" i="5"/>
  <c r="D636" i="4"/>
  <c r="F528" i="4"/>
  <c r="C522" i="1"/>
  <c r="E640" i="4"/>
  <c r="E415" i="4"/>
  <c r="D410" i="1" s="1"/>
  <c r="D408" i="1"/>
  <c r="H3" i="1"/>
  <c r="G3" i="1"/>
  <c r="F6" i="4"/>
  <c r="H16" i="3"/>
  <c r="D412" i="4"/>
  <c r="C2" i="1"/>
  <c r="H345" i="1"/>
  <c r="G345" i="1"/>
  <c r="F408" i="4"/>
  <c r="C403" i="1"/>
  <c r="D635" i="4"/>
  <c r="F420" i="4"/>
  <c r="C414" i="1"/>
  <c r="H1517" i="1"/>
  <c r="G1517" i="1"/>
  <c r="H11" i="3"/>
  <c r="H574" i="1"/>
  <c r="G574" i="1"/>
  <c r="H1096" i="1"/>
  <c r="G1096" i="1"/>
  <c r="D1152" i="1"/>
  <c r="H276" i="9"/>
  <c r="G1435" i="1"/>
  <c r="H1435" i="1"/>
  <c r="H9" i="3"/>
  <c r="B294" i="9"/>
  <c r="E293" i="9"/>
  <c r="H1112" i="1"/>
  <c r="G1112" i="1"/>
  <c r="H1154" i="1"/>
  <c r="G1154" i="1"/>
  <c r="F176" i="5"/>
  <c r="D175" i="5"/>
  <c r="H22" i="3"/>
  <c r="C1153" i="1"/>
  <c r="H1222" i="1"/>
  <c r="G1222" i="1"/>
  <c r="E639" i="4"/>
  <c r="E414" i="4"/>
  <c r="D409" i="1" s="1"/>
  <c r="D407" i="1"/>
  <c r="H293" i="1"/>
  <c r="G293" i="1"/>
  <c r="F407" i="4"/>
  <c r="C402" i="1"/>
  <c r="E19" i="9"/>
  <c r="H638" i="1"/>
  <c r="G638" i="1"/>
  <c r="H415" i="1"/>
  <c r="G415" i="1"/>
  <c r="B299" i="9"/>
  <c r="E298" i="9"/>
  <c r="H1214" i="1"/>
  <c r="G1214" i="1"/>
  <c r="F289" i="4" l="1"/>
  <c r="D413" i="4"/>
  <c r="D415" i="4" s="1"/>
  <c r="C285" i="1"/>
  <c r="D291" i="4"/>
  <c r="H147" i="1"/>
  <c r="G147" i="1"/>
  <c r="H1153" i="1"/>
  <c r="G1153" i="1"/>
  <c r="F175" i="5"/>
  <c r="C1152" i="1"/>
  <c r="K3" i="9"/>
  <c r="I9" i="3"/>
  <c r="H414" i="1"/>
  <c r="G414" i="1"/>
  <c r="F635" i="4"/>
  <c r="C629" i="1"/>
  <c r="D639" i="4"/>
  <c r="D414" i="4"/>
  <c r="F412" i="4"/>
  <c r="C407" i="1"/>
  <c r="E642" i="4"/>
  <c r="D634" i="1"/>
  <c r="G282" i="9"/>
  <c r="E282" i="9" s="1"/>
  <c r="B282" i="9" s="1"/>
  <c r="G276" i="9"/>
  <c r="E276" i="9" s="1"/>
  <c r="F6" i="5"/>
  <c r="C984" i="1"/>
  <c r="H402" i="1"/>
  <c r="G402" i="1"/>
  <c r="E641" i="4"/>
  <c r="D633" i="1"/>
  <c r="N3" i="9"/>
  <c r="I11" i="3"/>
  <c r="H403" i="1"/>
  <c r="G403" i="1"/>
  <c r="H2" i="1"/>
  <c r="G2" i="1"/>
  <c r="F290" i="4"/>
  <c r="C286" i="1"/>
  <c r="H522" i="1"/>
  <c r="G522" i="1"/>
  <c r="F636" i="4"/>
  <c r="C630" i="1"/>
  <c r="H1046" i="1"/>
  <c r="G1046" i="1"/>
  <c r="G285" i="1" l="1"/>
  <c r="H285" i="1"/>
  <c r="C287" i="1"/>
  <c r="F291" i="4"/>
  <c r="F413" i="4"/>
  <c r="D640" i="4"/>
  <c r="D641" i="4" s="1"/>
  <c r="C408" i="1"/>
  <c r="H286" i="1"/>
  <c r="G286" i="1"/>
  <c r="H407" i="1"/>
  <c r="G407" i="1"/>
  <c r="F414" i="4"/>
  <c r="C409" i="1"/>
  <c r="H629" i="1"/>
  <c r="G629" i="1"/>
  <c r="H1152" i="1"/>
  <c r="G1152" i="1"/>
  <c r="E645" i="4"/>
  <c r="D635" i="1"/>
  <c r="H630" i="1"/>
  <c r="G630" i="1"/>
  <c r="F415" i="4"/>
  <c r="C410" i="1"/>
  <c r="H8" i="3"/>
  <c r="H984" i="1"/>
  <c r="G984" i="1"/>
  <c r="B276" i="9"/>
  <c r="E275" i="9"/>
  <c r="E646" i="4"/>
  <c r="D636" i="1"/>
  <c r="F639" i="4"/>
  <c r="C633" i="1"/>
  <c r="H408" i="1" l="1"/>
  <c r="G408" i="1"/>
  <c r="G287" i="1"/>
  <c r="H287" i="1"/>
  <c r="F640" i="4"/>
  <c r="D642" i="4"/>
  <c r="D646" i="4" s="1"/>
  <c r="C634" i="1"/>
  <c r="H633" i="1"/>
  <c r="G633" i="1"/>
  <c r="D645" i="4"/>
  <c r="F641" i="4"/>
  <c r="C635" i="1"/>
  <c r="I19" i="3"/>
  <c r="D640" i="1"/>
  <c r="H410" i="1"/>
  <c r="G410" i="1"/>
  <c r="H409" i="1"/>
  <c r="G409" i="1"/>
  <c r="M3" i="9"/>
  <c r="I8" i="3"/>
  <c r="I18" i="3"/>
  <c r="D639" i="1"/>
  <c r="G634" i="1" l="1"/>
  <c r="H634" i="1"/>
  <c r="C636" i="1"/>
  <c r="F642" i="4"/>
  <c r="F646" i="4"/>
  <c r="H19" i="3"/>
  <c r="C640" i="1"/>
  <c r="H635" i="1"/>
  <c r="G635" i="1"/>
  <c r="F645" i="4"/>
  <c r="H18" i="3"/>
  <c r="C639" i="1"/>
  <c r="G636" i="1" l="1"/>
  <c r="H636" i="1"/>
  <c r="H639" i="1"/>
  <c r="G639" i="1"/>
  <c r="H7" i="3"/>
  <c r="H640" i="1"/>
  <c r="G640" i="1"/>
  <c r="J3" i="9" l="1"/>
  <c r="I7" i="3"/>
  <c r="M272" i="9" l="1"/>
  <c r="L272" i="9"/>
  <c r="G18" i="9"/>
  <c r="H18" i="9"/>
  <c r="I17" i="9"/>
  <c r="K5" i="9"/>
  <c r="I7" i="9"/>
  <c r="J8" i="9"/>
  <c r="K9" i="9"/>
  <c r="I11" i="9"/>
  <c r="J12" i="9"/>
  <c r="K13" i="9"/>
  <c r="L15" i="9"/>
  <c r="M16" i="9"/>
  <c r="J17" i="9"/>
  <c r="I6" i="9"/>
  <c r="J7" i="9"/>
  <c r="K8" i="9"/>
  <c r="J11" i="9"/>
  <c r="K12" i="9"/>
  <c r="H15" i="9"/>
  <c r="G16" i="9"/>
  <c r="G17" i="9"/>
  <c r="I5" i="9"/>
  <c r="J6" i="9"/>
  <c r="K7" i="9"/>
  <c r="I9" i="9"/>
  <c r="J10" i="9"/>
  <c r="K11" i="9"/>
  <c r="I13" i="9"/>
  <c r="G15" i="9"/>
  <c r="E15" i="9" s="1"/>
  <c r="H16" i="9"/>
  <c r="H17" i="9"/>
  <c r="J5" i="9"/>
  <c r="K6" i="9"/>
  <c r="I8" i="9"/>
  <c r="E8" i="9" s="1"/>
  <c r="B8" i="9" s="1"/>
  <c r="J9" i="9"/>
  <c r="K10" i="9"/>
  <c r="I12" i="9"/>
  <c r="J13" i="9"/>
  <c r="M15" i="9"/>
  <c r="L16" i="9"/>
  <c r="F16" i="9" s="1"/>
  <c r="E12" i="9" l="1"/>
  <c r="B12" i="9" s="1"/>
  <c r="E18" i="9"/>
  <c r="B18" i="9" s="1"/>
  <c r="F272" i="9"/>
  <c r="B272" i="9" s="1"/>
  <c r="E13" i="9"/>
  <c r="B13" i="9" s="1"/>
  <c r="E10" i="9"/>
  <c r="B10" i="9" s="1"/>
  <c r="E5" i="9"/>
  <c r="E16" i="9"/>
  <c r="B16" i="9" s="1"/>
  <c r="E6" i="9"/>
  <c r="B6" i="9" s="1"/>
  <c r="E11" i="9"/>
  <c r="B11" i="9" s="1"/>
  <c r="E9" i="9"/>
  <c r="B9" i="9" s="1"/>
  <c r="E17" i="9"/>
  <c r="B17" i="9" s="1"/>
  <c r="F15" i="9"/>
  <c r="F14" i="9" s="1"/>
  <c r="E7" i="9"/>
  <c r="B7" i="9" s="1"/>
  <c r="F19" i="9" l="1"/>
  <c r="F3" i="9" s="1"/>
  <c r="E14" i="9"/>
  <c r="B15"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<sst xmlns="http://schemas.openxmlformats.org/spreadsheetml/2006/main" count="4313" uniqueCount="3394">
  <si>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</si>
  <si>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</si>
  <si>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</si>
  <si>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</si>
  <si>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</si>
  <si>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</si>
  <si>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</si>
  <si>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</si>
  <si>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</si>
  <si>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</si>
  <si>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</si>
  <si>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</si>
  <si>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</si>
  <si>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</si>
  <si>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</si>
  <si>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</si>
  <si>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</si>
  <si>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</si>
  <si>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</si>
  <si>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</si>
  <si>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</si>
  <si>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</si>
  <si>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</si>
  <si>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</si>
  <si>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</si>
  <si>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</si>
  <si>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</si>
  <si>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</si>
  <si>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</si>
  <si>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</si>
  <si>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</si>
  <si>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KOTORIBA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</si>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</sst>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1668949</v>
      </c>
      <c r="D2" s="6">
        <f>'PR-RAS'!E6</f>
        <v>1332019.75</v>
      </c>
      <c r="E2" s="6">
        <v>0</v>
      </c>
      <c r="F2" s="6">
        <v>0</v>
      </c>
      <c r="G2" s="7">
        <f t="shared" ref="G2:G264" si="0">(B2/1000)*(C2*1+D2*2)</f>
        <v>4332.9885000000004</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397946</v>
      </c>
      <c r="D46" s="1">
        <f>'PR-RAS'!E50</f>
        <v>13900</v>
      </c>
      <c r="E46" s="1">
        <v>0</v>
      </c>
      <c r="F46" s="1">
        <v>0</v>
      </c>
      <c r="G46" s="2">
        <f t="shared" si="0"/>
        <v>19158.57</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9200</v>
      </c>
      <c r="D64" s="1">
        <f>'PR-RAS'!E68</f>
        <v>13900</v>
      </c>
      <c r="E64" s="1">
        <v>0</v>
      </c>
      <c r="F64" s="1">
        <v>0</v>
      </c>
      <c r="G64" s="2">
        <f t="shared" si="0"/>
        <v>2331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9200</v>
      </c>
      <c r="D65" s="1">
        <f>'PR-RAS'!E69</f>
        <v>13900</v>
      </c>
      <c r="E65" s="1">
        <v>0</v>
      </c>
      <c r="F65" s="1">
        <v>0</v>
      </c>
      <c r="G65" s="2">
        <f t="shared" si="0"/>
        <v>2368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388746</v>
      </c>
      <c r="D70" s="1">
        <f>'PR-RAS'!E74</f>
        <v>0</v>
      </c>
      <c r="E70" s="1">
        <v>0</v>
      </c>
      <c r="F70" s="1">
        <v>0</v>
      </c>
      <c r="G70" s="2">
        <f t="shared" si="0"/>
        <v>26823.474000000002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388746</v>
      </c>
      <c r="D72" s="1">
        <f>'PR-RAS'!E76</f>
        <v>0</v>
      </c>
      <c r="E72" s="1">
        <v>0</v>
      </c>
      <c r="F72" s="1">
        <v>0</v>
      </c>
      <c r="G72" s="2">
        <f t="shared" si="0"/>
        <v>27600.965999999997</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0.18</v>
      </c>
      <c r="E78" s="1">
        <v>0</v>
      </c>
      <c r="F78" s="1">
        <v>0</v>
      </c>
      <c r="G78" s="2">
        <f t="shared" si="0"/>
        <v>2.7719999999999998E-2</v>
      </c>
      <c r="H78" s="2">
        <f t="shared" si="1"/>
        <v>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0.18</v>
      </c>
      <c r="E79" s="1">
        <v>0</v>
      </c>
      <c r="F79" s="1">
        <v>0</v>
      </c>
      <c r="G79" s="2">
        <f t="shared" si="0"/>
        <v>2.8079999999999997E-2</v>
      </c>
      <c r="H79" s="2">
        <f t="shared" si="1"/>
        <v>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0.18</v>
      </c>
      <c r="E81" s="1">
        <v>0</v>
      </c>
      <c r="F81" s="1">
        <v>0</v>
      </c>
      <c r="G81" s="2">
        <f t="shared" si="0"/>
        <v>2.8799999999999999E-2</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396838</v>
      </c>
      <c r="D102" s="1">
        <f>'PR-RAS'!E106</f>
        <v>438638.13</v>
      </c>
      <c r="E102" s="1">
        <v>0</v>
      </c>
      <c r="F102" s="1">
        <v>0</v>
      </c>
      <c r="G102" s="2">
        <f t="shared" si="0"/>
        <v>128685.54026000001</v>
      </c>
      <c r="H102" s="2">
        <f t="shared" si="1"/>
        <v>0.13000000000465661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396838</v>
      </c>
      <c r="D108" s="1">
        <f>'PR-RAS'!E112</f>
        <v>438638.13</v>
      </c>
      <c r="E108" s="1">
        <v>0</v>
      </c>
      <c r="F108" s="1">
        <v>0</v>
      </c>
      <c r="G108" s="2">
        <f t="shared" si="0"/>
        <v>136330.22581999999</v>
      </c>
      <c r="H108" s="2">
        <f t="shared" si="1"/>
        <v>0.13000000000465661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396838</v>
      </c>
      <c r="D113" s="1">
        <f>'PR-RAS'!E117</f>
        <v>438638.13</v>
      </c>
      <c r="E113" s="1">
        <v>0</v>
      </c>
      <c r="F113" s="1">
        <v>0</v>
      </c>
      <c r="G113" s="2">
        <f t="shared" si="0"/>
        <v>142700.79712</v>
      </c>
      <c r="H113" s="2">
        <f t="shared" si="1"/>
        <v>0.13000000000465661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3650</v>
      </c>
      <c r="D120" s="1">
        <f>'PR-RAS'!E124</f>
        <v>3154</v>
      </c>
      <c r="E120" s="1">
        <v>0</v>
      </c>
      <c r="F120" s="1">
        <v>0</v>
      </c>
      <c r="G120" s="2">
        <f t="shared" si="0"/>
        <v>1185.002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3650</v>
      </c>
      <c r="D124" s="1">
        <f>'PR-RAS'!E128</f>
        <v>3154</v>
      </c>
      <c r="E124" s="1">
        <v>0</v>
      </c>
      <c r="F124" s="1">
        <v>0</v>
      </c>
      <c r="G124" s="2">
        <f t="shared" si="0"/>
        <v>1224.8340000000001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3650</v>
      </c>
      <c r="D125" s="1">
        <f>'PR-RAS'!E129</f>
        <v>755</v>
      </c>
      <c r="E125" s="1">
        <v>0</v>
      </c>
      <c r="F125" s="1">
        <v>0</v>
      </c>
      <c r="G125" s="2">
        <f t="shared" si="0"/>
        <v>639.84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2399</v>
      </c>
      <c r="E126" s="1">
        <v>0</v>
      </c>
      <c r="F126" s="1">
        <v>0</v>
      </c>
      <c r="G126" s="2">
        <f t="shared" si="0"/>
        <v>599.75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866153</v>
      </c>
      <c r="D129" s="1">
        <f>'PR-RAS'!E133</f>
        <v>870481.44</v>
      </c>
      <c r="E129" s="1">
        <v>0</v>
      </c>
      <c r="F129" s="1">
        <v>0</v>
      </c>
      <c r="G129" s="2">
        <f t="shared" si="0"/>
        <v>333710.83263999998</v>
      </c>
      <c r="H129" s="2">
        <f t="shared" si="1"/>
        <v>0.43999999994412065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866153</v>
      </c>
      <c r="D130" s="1">
        <f>'PR-RAS'!E134</f>
        <v>870481.44</v>
      </c>
      <c r="E130" s="1">
        <v>0</v>
      </c>
      <c r="F130" s="1">
        <v>0</v>
      </c>
      <c r="G130" s="2">
        <f t="shared" si="0"/>
        <v>336317.94851999998</v>
      </c>
      <c r="H130" s="2">
        <f t="shared" si="1"/>
        <v>0.43999999994412065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801116</v>
      </c>
      <c r="D131" s="1">
        <f>'PR-RAS'!E135</f>
        <v>870481.44</v>
      </c>
      <c r="E131" s="1">
        <v>0</v>
      </c>
      <c r="F131" s="1">
        <v>0</v>
      </c>
      <c r="G131" s="2">
        <f t="shared" si="0"/>
        <v>330470.25439999998</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65037</v>
      </c>
      <c r="D132" s="1">
        <f>'PR-RAS'!E136</f>
        <v>0</v>
      </c>
      <c r="E132" s="1">
        <v>0</v>
      </c>
      <c r="F132" s="1">
        <v>0</v>
      </c>
      <c r="G132" s="2">
        <f t="shared" si="0"/>
        <v>8519.8469999999998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4362</v>
      </c>
      <c r="D135" s="1">
        <f>'PR-RAS'!E139</f>
        <v>5846</v>
      </c>
      <c r="E135" s="1">
        <v>0</v>
      </c>
      <c r="F135" s="1">
        <v>0</v>
      </c>
      <c r="G135" s="2">
        <f t="shared" si="0"/>
        <v>2151.2360000000003</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4362</v>
      </c>
      <c r="D146" s="1">
        <f>'PR-RAS'!E150</f>
        <v>5846</v>
      </c>
      <c r="E146" s="1">
        <v>0</v>
      </c>
      <c r="F146" s="1">
        <v>0</v>
      </c>
      <c r="G146" s="2">
        <f t="shared" si="0"/>
        <v>2327.83</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1172641</v>
      </c>
      <c r="D147" s="1">
        <f>'PR-RAS'!E151</f>
        <v>1365190.87</v>
      </c>
      <c r="E147" s="1">
        <v>0</v>
      </c>
      <c r="F147" s="1">
        <v>0</v>
      </c>
      <c r="G147" s="2">
        <f t="shared" si="0"/>
        <v>569841.32004000002</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925212</v>
      </c>
      <c r="D148" s="1">
        <f>'PR-RAS'!E152</f>
        <v>1140835.01</v>
      </c>
      <c r="E148" s="1">
        <v>0</v>
      </c>
      <c r="F148" s="1">
        <v>0</v>
      </c>
      <c r="G148" s="2">
        <f t="shared" si="0"/>
        <v>471411.65693999996</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703100</v>
      </c>
      <c r="D149" s="1">
        <f>'PR-RAS'!E153</f>
        <v>872004.34</v>
      </c>
      <c r="E149" s="1">
        <v>0</v>
      </c>
      <c r="F149" s="1">
        <v>0</v>
      </c>
      <c r="G149" s="2">
        <f t="shared" si="0"/>
        <v>362172.08463999996</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703100</v>
      </c>
      <c r="D150" s="1">
        <f>'PR-RAS'!E154</f>
        <v>872004.34</v>
      </c>
      <c r="E150" s="1">
        <v>0</v>
      </c>
      <c r="F150" s="1">
        <v>0</v>
      </c>
      <c r="G150" s="2">
        <f t="shared" si="0"/>
        <v>364619.19331999996</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106100</v>
      </c>
      <c r="D154" s="1">
        <f>'PR-RAS'!E158</f>
        <v>124950</v>
      </c>
      <c r="E154" s="1">
        <v>0</v>
      </c>
      <c r="F154" s="1">
        <v>0</v>
      </c>
      <c r="G154" s="2">
        <f t="shared" si="0"/>
        <v>54468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116012</v>
      </c>
      <c r="D155" s="1">
        <f>'PR-RAS'!E159</f>
        <v>143880.67000000001</v>
      </c>
      <c r="E155" s="1">
        <v>0</v>
      </c>
      <c r="F155" s="1">
        <v>0</v>
      </c>
      <c r="G155" s="2">
        <f t="shared" si="0"/>
        <v>62181.094360000003</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116012</v>
      </c>
      <c r="D157" s="1">
        <f>'PR-RAS'!E161</f>
        <v>143880.67000000001</v>
      </c>
      <c r="E157" s="1">
        <v>0</v>
      </c>
      <c r="F157" s="1">
        <v>0</v>
      </c>
      <c r="G157" s="2">
        <f t="shared" si="0"/>
        <v>62988.641040000002</v>
      </c>
      <c r="H157" s="2">
        <f t="shared" si="1"/>
        <v>0.32999999998719431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245913</v>
      </c>
      <c r="D159" s="1">
        <f>'PR-RAS'!E163</f>
        <v>222665.82</v>
      </c>
      <c r="E159" s="1">
        <v>0</v>
      </c>
      <c r="F159" s="1">
        <v>0</v>
      </c>
      <c r="G159" s="2">
        <f t="shared" si="0"/>
        <v>109216.65312</v>
      </c>
      <c r="H159" s="2">
        <f t="shared" si="1"/>
        <v>0.17999999999301508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12192</v>
      </c>
      <c r="D160" s="1">
        <f>'PR-RAS'!E164</f>
        <v>22470.01</v>
      </c>
      <c r="E160" s="1">
        <v>0</v>
      </c>
      <c r="F160" s="1">
        <v>0</v>
      </c>
      <c r="G160" s="2">
        <f t="shared" si="0"/>
        <v>9083.9911799999991</v>
      </c>
      <c r="H160" s="2">
        <f t="shared" si="1"/>
        <v>9.9999999983992893E-3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1336</v>
      </c>
      <c r="D161" s="1">
        <f>'PR-RAS'!E165</f>
        <v>1890</v>
      </c>
      <c r="E161" s="1">
        <v>0</v>
      </c>
      <c r="F161" s="1">
        <v>0</v>
      </c>
      <c r="G161" s="2">
        <f t="shared" si="0"/>
        <v>818.56000000000006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10856</v>
      </c>
      <c r="D162" s="1">
        <f>'PR-RAS'!E166</f>
        <v>20580.009999999998</v>
      </c>
      <c r="E162" s="1">
        <v>0</v>
      </c>
      <c r="F162" s="1">
        <v>0</v>
      </c>
      <c r="G162" s="2">
        <f t="shared" si="0"/>
        <v>8374.5792199999996</v>
      </c>
      <c r="H162" s="2">
        <f t="shared" si="1"/>
        <v>9.9999999983992893E-3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138677</v>
      </c>
      <c r="D165" s="1">
        <f>'PR-RAS'!E169</f>
        <v>152265.49</v>
      </c>
      <c r="E165" s="1">
        <v>0</v>
      </c>
      <c r="F165" s="1">
        <v>0</v>
      </c>
      <c r="G165" s="2">
        <f t="shared" si="0"/>
        <v>72686.108720000004</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27309</v>
      </c>
      <c r="D166" s="1">
        <f>'PR-RAS'!E170</f>
        <v>18147.490000000002</v>
      </c>
      <c r="E166" s="1">
        <v>0</v>
      </c>
      <c r="F166" s="1">
        <v>0</v>
      </c>
      <c r="G166" s="2">
        <f t="shared" si="0"/>
        <v>10494.656700000001</v>
      </c>
      <c r="H166" s="2">
        <f t="shared" si="1"/>
        <v>0.49000000000160071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69312</v>
      </c>
      <c r="D167" s="1">
        <f>'PR-RAS'!E171</f>
        <v>72952.45</v>
      </c>
      <c r="E167" s="1">
        <v>0</v>
      </c>
      <c r="F167" s="1">
        <v>0</v>
      </c>
      <c r="G167" s="2">
        <f t="shared" si="0"/>
        <v>35726.005400000002</v>
      </c>
      <c r="H167" s="2">
        <f t="shared" si="1"/>
        <v>0.44999999999708962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39559</v>
      </c>
      <c r="D168" s="1">
        <f>'PR-RAS'!E172</f>
        <v>60788.65</v>
      </c>
      <c r="E168" s="1">
        <v>0</v>
      </c>
      <c r="F168" s="1">
        <v>0</v>
      </c>
      <c r="G168" s="2">
        <f t="shared" si="0"/>
        <v>26909.7621</v>
      </c>
      <c r="H168" s="2">
        <f t="shared" si="1"/>
        <v>0.34999999999854481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v>
      </c>
      <c r="D169" s="1">
        <f>'PR-RAS'!E173</f>
        <v>117.9</v>
      </c>
      <c r="E169" s="1">
        <v>0</v>
      </c>
      <c r="F169" s="1">
        <v>0</v>
      </c>
      <c r="G169" s="2">
        <f t="shared" si="0"/>
        <v>68.174400000000006</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2327</v>
      </c>
      <c r="D170" s="1">
        <f>'PR-RAS'!E174</f>
        <v>259</v>
      </c>
      <c r="E170" s="1">
        <v>0</v>
      </c>
      <c r="F170" s="1">
        <v>0</v>
      </c>
      <c r="G170" s="2">
        <f t="shared" si="0"/>
        <v>480.80500000000001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85100</v>
      </c>
      <c r="D173" s="1">
        <f>'PR-RAS'!E177</f>
        <v>40147.980000000003</v>
      </c>
      <c r="E173" s="1">
        <v>0</v>
      </c>
      <c r="F173" s="1">
        <v>0</v>
      </c>
      <c r="G173" s="2">
        <f t="shared" si="0"/>
        <v>28448.10512</v>
      </c>
      <c r="H173" s="2">
        <f t="shared" si="1"/>
        <v>1.9999999996798579E-2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3705</v>
      </c>
      <c r="D174" s="1">
        <f>'PR-RAS'!E178</f>
        <v>4049.16</v>
      </c>
      <c r="E174" s="1">
        <v>0</v>
      </c>
      <c r="F174" s="1">
        <v>0</v>
      </c>
      <c r="G174" s="2">
        <f t="shared" si="0"/>
        <v>2041.9743599999997</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8796</v>
      </c>
      <c r="D175" s="1">
        <f>'PR-RAS'!E179</f>
        <v>7816.63</v>
      </c>
      <c r="E175" s="1">
        <v>0</v>
      </c>
      <c r="F175" s="1">
        <v>0</v>
      </c>
      <c r="G175" s="2">
        <f t="shared" si="0"/>
        <v>4250.6912400000001</v>
      </c>
      <c r="H175" s="2">
        <f t="shared" si="1"/>
        <v>0.36999999999989086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v>
      </c>
      <c r="D176" s="1">
        <f>'PR-RAS'!E180</f>
        <v>0</v>
      </c>
      <c r="E176" s="1">
        <v>0</v>
      </c>
      <c r="F176" s="1">
        <v>0</v>
      </c>
      <c r="G176" s="2">
        <f t="shared" si="0"/>
        <v>11.024999999999999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6871</v>
      </c>
      <c r="D177" s="1">
        <f>'PR-RAS'!E181</f>
        <v>8049.93</v>
      </c>
      <c r="E177" s="1">
        <v>0</v>
      </c>
      <c r="F177" s="1">
        <v>0</v>
      </c>
      <c r="G177" s="2">
        <f t="shared" si="0"/>
        <v>4042.8713600000001</v>
      </c>
      <c r="H177" s="2">
        <f t="shared" si="1"/>
        <v>6.9999999999708962E-2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8377</v>
      </c>
      <c r="D179" s="1">
        <f>'PR-RAS'!E183</f>
        <v>9121.73</v>
      </c>
      <c r="E179" s="1">
        <v>0</v>
      </c>
      <c r="F179" s="1">
        <v>0</v>
      </c>
      <c r="G179" s="2">
        <f t="shared" si="0"/>
        <v>4738.4418799999994</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52353</v>
      </c>
      <c r="D180" s="1">
        <f>'PR-RAS'!E184</f>
        <v>6215.38</v>
      </c>
      <c r="E180" s="1">
        <v>0</v>
      </c>
      <c r="F180" s="1">
        <v>0</v>
      </c>
      <c r="G180" s="2">
        <f t="shared" si="0"/>
        <v>11596.29304</v>
      </c>
      <c r="H180" s="2">
        <f t="shared" si="1"/>
        <v>0.38000000000010914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4935</v>
      </c>
      <c r="D181" s="1">
        <f>'PR-RAS'!E185</f>
        <v>4895.1499999999996</v>
      </c>
      <c r="E181" s="1">
        <v>0</v>
      </c>
      <c r="F181" s="1">
        <v>0</v>
      </c>
      <c r="G181" s="2">
        <f t="shared" si="0"/>
        <v>2650.5539999999996</v>
      </c>
      <c r="H181" s="2">
        <f t="shared" si="1"/>
        <v>0.1499999999996362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9944</v>
      </c>
      <c r="D184" s="1">
        <f>'PR-RAS'!E188</f>
        <v>7782.34</v>
      </c>
      <c r="E184" s="1">
        <v>0</v>
      </c>
      <c r="F184" s="1">
        <v>0</v>
      </c>
      <c r="G184" s="2">
        <f t="shared" si="0"/>
        <v>4668.0884399999995</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4522</v>
      </c>
      <c r="D186" s="1">
        <f>'PR-RAS'!E190</f>
        <v>4612.54</v>
      </c>
      <c r="E186" s="1">
        <v>0</v>
      </c>
      <c r="F186" s="1">
        <v>0</v>
      </c>
      <c r="G186" s="2">
        <f t="shared" si="0"/>
        <v>2543.2098000000001</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5422</v>
      </c>
      <c r="D191" s="1">
        <f>'PR-RAS'!E195</f>
        <v>3169.8</v>
      </c>
      <c r="E191" s="1">
        <v>0</v>
      </c>
      <c r="F191" s="1">
        <v>0</v>
      </c>
      <c r="G191" s="2">
        <f t="shared" si="0"/>
        <v>2234.7040000000002</v>
      </c>
      <c r="H191" s="2">
        <f t="shared" si="1"/>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1516</v>
      </c>
      <c r="D192" s="1">
        <f>'PR-RAS'!E196</f>
        <v>1690.04</v>
      </c>
      <c r="E192" s="1">
        <v>0</v>
      </c>
      <c r="F192" s="1">
        <v>0</v>
      </c>
      <c r="G192" s="2">
        <f t="shared" si="0"/>
        <v>935.15128000000004</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1516</v>
      </c>
      <c r="D206" s="1">
        <f>'PR-RAS'!E210</f>
        <v>1690.04</v>
      </c>
      <c r="E206" s="1">
        <v>0</v>
      </c>
      <c r="F206" s="1">
        <v>0</v>
      </c>
      <c r="G206" s="2">
        <f t="shared" si="0"/>
        <v>1003.6963999999999</v>
      </c>
      <c r="H206" s="2">
        <f t="shared" si="1"/>
        <v>3.999999999996362E-2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1516</v>
      </c>
      <c r="D207" s="1">
        <f>'PR-RAS'!E211</f>
        <v>1690.04</v>
      </c>
      <c r="E207" s="1">
        <v>0</v>
      </c>
      <c r="F207" s="1">
        <v>0</v>
      </c>
      <c r="G207" s="2">
        <f t="shared" si="0"/>
        <v>1008.5924799999999</v>
      </c>
      <c r="H207" s="2">
        <f t="shared" si="1"/>
        <v>3.999999999996362E-2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1172641</v>
      </c>
      <c r="D285" s="1">
        <f>'PR-RAS'!E289</f>
        <v>1365190.87</v>
      </c>
      <c r="E285" s="1">
        <v>0</v>
      </c>
      <c r="F285" s="1">
        <v>0</v>
      </c>
      <c r="G285" s="2">
        <f t="shared" si="8"/>
        <v>1108458.4581599999</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496308</v>
      </c>
      <c r="D286" s="1">
        <f>'PR-RAS'!E290</f>
        <v>0</v>
      </c>
      <c r="E286" s="1">
        <v>0</v>
      </c>
      <c r="F286" s="1">
        <v>0</v>
      </c>
      <c r="G286" s="2">
        <f t="shared" si="8"/>
        <v>141447.78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33171.120000000112</v>
      </c>
      <c r="E287" s="1">
        <v>0</v>
      </c>
      <c r="F287" s="1">
        <v>0</v>
      </c>
      <c r="G287" s="2">
        <f t="shared" si="8"/>
        <v>18973.880640000061</v>
      </c>
      <c r="H287" s="2">
        <f t="shared" si="9"/>
        <v>0.12000000011175871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36847.71</v>
      </c>
      <c r="E288" s="1">
        <v>0</v>
      </c>
      <c r="F288" s="1">
        <v>0</v>
      </c>
      <c r="G288" s="2">
        <f t="shared" si="8"/>
        <v>21150.585539999996</v>
      </c>
      <c r="H288" s="2">
        <f t="shared" si="9"/>
        <v>0.29000000000087311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456460</v>
      </c>
      <c r="D289" s="1">
        <f>'PR-RAS'!E293</f>
        <v>0</v>
      </c>
      <c r="E289" s="1">
        <v>0</v>
      </c>
      <c r="F289" s="1">
        <v>0</v>
      </c>
      <c r="G289" s="2">
        <f t="shared" si="8"/>
        <v>131460.47999999998</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4081</v>
      </c>
      <c r="D290" s="1">
        <f>'PR-RAS'!E294</f>
        <v>1620</v>
      </c>
      <c r="E290" s="1">
        <v>0</v>
      </c>
      <c r="F290" s="1">
        <v>0</v>
      </c>
      <c r="G290" s="2">
        <f t="shared" si="8"/>
        <v>2115.7689999999998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3000</v>
      </c>
      <c r="D345" s="1">
        <f>'PR-RAS'!E350</f>
        <v>17922.629999999997</v>
      </c>
      <c r="E345" s="1">
        <v>0</v>
      </c>
      <c r="F345" s="1">
        <v>0</v>
      </c>
      <c r="G345" s="2">
        <f t="shared" si="8"/>
        <v>13362.769439999996</v>
      </c>
      <c r="H345" s="2">
        <f t="shared" si="9"/>
        <v>0.37000000000261934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3000</v>
      </c>
      <c r="D358" s="1">
        <f>'PR-RAS'!E363</f>
        <v>17922.629999999997</v>
      </c>
      <c r="E358" s="1">
        <v>0</v>
      </c>
      <c r="F358" s="1">
        <v>0</v>
      </c>
      <c r="G358" s="2">
        <f t="shared" si="8"/>
        <v>13867.757819999997</v>
      </c>
      <c r="H358" s="2">
        <f t="shared" si="9"/>
        <v>0.37000000000261934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3000</v>
      </c>
      <c r="D364" s="1">
        <f>'PR-RAS'!E369</f>
        <v>12308.88</v>
      </c>
      <c r="E364" s="1">
        <v>0</v>
      </c>
      <c r="F364" s="1">
        <v>0</v>
      </c>
      <c r="G364" s="2">
        <f t="shared" si="8"/>
        <v>10025.246879999999</v>
      </c>
      <c r="H364" s="2">
        <f t="shared" si="9"/>
        <v>0.12000000000080036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2399</v>
      </c>
      <c r="E366" s="1">
        <v>0</v>
      </c>
      <c r="F366" s="1">
        <v>0</v>
      </c>
      <c r="G366" s="2">
        <f t="shared" si="8"/>
        <v>1751.27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3000</v>
      </c>
      <c r="D371" s="1">
        <f>'PR-RAS'!E376</f>
        <v>9909.8799999999992</v>
      </c>
      <c r="E371" s="1">
        <v>0</v>
      </c>
      <c r="F371" s="1">
        <v>0</v>
      </c>
      <c r="G371" s="2">
        <f t="shared" si="8"/>
        <v>8443.3112000000001</v>
      </c>
      <c r="H371" s="2">
        <f t="shared" si="9"/>
        <v>0.12000000000080036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5613.75</v>
      </c>
      <c r="E386" s="1">
        <v>0</v>
      </c>
      <c r="F386" s="1">
        <v>0</v>
      </c>
      <c r="G386" s="2">
        <f t="shared" si="8"/>
        <v>4322.5875000000005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5613.75</v>
      </c>
      <c r="E388" s="1">
        <v>0</v>
      </c>
      <c r="F388" s="1">
        <v>0</v>
      </c>
      <c r="G388" s="2">
        <f t="shared" si="8"/>
        <v>4345.0425000000005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3000</v>
      </c>
      <c r="D403" s="1">
        <f>'PR-RAS'!E408</f>
        <v>17922.629999999997</v>
      </c>
      <c r="E403" s="1">
        <v>0</v>
      </c>
      <c r="F403" s="1">
        <v>0</v>
      </c>
      <c r="G403" s="2">
        <f t="shared" si="8"/>
        <v>15615.794519999999</v>
      </c>
      <c r="H403" s="2">
        <f t="shared" si="9"/>
        <v>0.37000000000261934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1668949</v>
      </c>
      <c r="D407" s="1">
        <f>'PR-RAS'!E412</f>
        <v>1332019.75</v>
      </c>
      <c r="E407" s="1">
        <v>0</v>
      </c>
      <c r="F407" s="1">
        <v>0</v>
      </c>
      <c r="G407" s="2">
        <f t="shared" si="8"/>
        <v>1759193.331</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1175641</v>
      </c>
      <c r="D408" s="1">
        <f>'PR-RAS'!E413</f>
        <v>1383113.5</v>
      </c>
      <c r="E408" s="1">
        <v>0</v>
      </c>
      <c r="F408" s="1">
        <v>0</v>
      </c>
      <c r="G408" s="2">
        <f t="shared" si="8"/>
        <v>1604340.2759999998</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493308</v>
      </c>
      <c r="D409" s="1">
        <f>'PR-RAS'!E414</f>
        <v>0</v>
      </c>
      <c r="E409" s="1">
        <v>0</v>
      </c>
      <c r="F409" s="1">
        <v>0</v>
      </c>
      <c r="G409" s="2">
        <f t="shared" si="8"/>
        <v>201269.66399999999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51093.75</v>
      </c>
      <c r="E410" s="1">
        <v>0</v>
      </c>
      <c r="F410" s="1">
        <v>0</v>
      </c>
      <c r="G410" s="2">
        <f t="shared" si="8"/>
        <v>41794.6875</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36847.71</v>
      </c>
      <c r="E411" s="1">
        <v>0</v>
      </c>
      <c r="F411" s="1">
        <v>0</v>
      </c>
      <c r="G411" s="2">
        <f t="shared" si="8"/>
        <v>30215.122199999998</v>
      </c>
      <c r="H411" s="2">
        <f t="shared" si="9"/>
        <v>0.29000000000087311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456460</v>
      </c>
      <c r="D412" s="1">
        <f>'PR-RAS'!E417</f>
        <v>0</v>
      </c>
      <c r="E412" s="1">
        <v>0</v>
      </c>
      <c r="F412" s="1">
        <v>0</v>
      </c>
      <c r="G412" s="2">
        <f t="shared" si="8"/>
        <v>187605.06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4081</v>
      </c>
      <c r="D413" s="1">
        <f>'PR-RAS'!E418</f>
        <v>1620</v>
      </c>
      <c r="E413" s="1">
        <v>0</v>
      </c>
      <c r="F413" s="1">
        <v>0</v>
      </c>
      <c r="G413" s="2">
        <f t="shared" si="8"/>
        <v>3016.252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1668949</v>
      </c>
      <c r="D633" s="1">
        <f>'PR-RAS'!E639</f>
        <v>1332019.75</v>
      </c>
      <c r="E633" s="1">
        <v>0</v>
      </c>
      <c r="F633" s="1">
        <v>0</v>
      </c>
      <c r="G633" s="2">
        <f t="shared" si="10"/>
        <v>2738448.7319999998</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1175641</v>
      </c>
      <c r="D634" s="1">
        <f>'PR-RAS'!E640</f>
        <v>1383113.5</v>
      </c>
      <c r="E634" s="1">
        <v>0</v>
      </c>
      <c r="F634" s="1">
        <v>0</v>
      </c>
      <c r="G634" s="2">
        <f t="shared" si="10"/>
        <v>2495202.4440000001</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493308</v>
      </c>
      <c r="D635" s="1">
        <f>'PR-RAS'!E641</f>
        <v>0</v>
      </c>
      <c r="E635" s="1">
        <v>0</v>
      </c>
      <c r="F635" s="1">
        <v>0</v>
      </c>
      <c r="G635" s="2">
        <f t="shared" si="10"/>
        <v>312757.272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51093.75</v>
      </c>
      <c r="E636" s="1">
        <v>0</v>
      </c>
      <c r="F636" s="1">
        <v>0</v>
      </c>
      <c r="G636" s="2">
        <f t="shared" si="10"/>
        <v>64889.0625</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36847.71</v>
      </c>
      <c r="E637" s="1">
        <v>0</v>
      </c>
      <c r="F637" s="1">
        <v>0</v>
      </c>
      <c r="G637" s="2">
        <f t="shared" si="10"/>
        <v>46870.287120000001</v>
      </c>
      <c r="H637" s="2">
        <f t="shared" si="11"/>
        <v>0.29000000000087311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456460</v>
      </c>
      <c r="D638" s="1">
        <f>'PR-RAS'!E644</f>
        <v>0</v>
      </c>
      <c r="E638" s="1">
        <v>0</v>
      </c>
      <c r="F638" s="1">
        <v>0</v>
      </c>
      <c r="G638" s="2">
        <f t="shared" si="10"/>
        <v>290765.02</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36848</v>
      </c>
      <c r="D639" s="1">
        <f>'PR-RAS'!E645</f>
        <v>0</v>
      </c>
      <c r="E639" s="1">
        <v>0</v>
      </c>
      <c r="F639" s="1">
        <v>0</v>
      </c>
      <c r="G639" s="2">
        <f t="shared" si="10"/>
        <v>23509.024000000001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14246.04</v>
      </c>
      <c r="E640" s="1">
        <v>0</v>
      </c>
      <c r="F640" s="1">
        <v>0</v>
      </c>
      <c r="G640" s="2">
        <f t="shared" si="10"/>
        <v>18206.439120000003</v>
      </c>
      <c r="H640" s="2">
        <f t="shared" si="11"/>
        <v>4.0000000000873115E-2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80903</v>
      </c>
      <c r="D641" s="1">
        <f>'PR-RAS'!E647</f>
        <v>89507.83</v>
      </c>
      <c r="E641" s="1">
        <v>0</v>
      </c>
      <c r="F641" s="1">
        <v>0</v>
      </c>
      <c r="G641" s="2">
        <f t="shared" si="10"/>
        <v>166347.9424</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32224</v>
      </c>
      <c r="D642" s="1">
        <f>'PR-RAS'!E649</f>
        <v>58428.98</v>
      </c>
      <c r="E642" s="1">
        <v>0</v>
      </c>
      <c r="F642" s="1">
        <v>0</v>
      </c>
      <c r="G642" s="2">
        <f t="shared" si="10"/>
        <v>95561.536360000013</v>
      </c>
      <c r="H642" s="2">
        <f t="shared" si="11"/>
        <v>1.9999999996798579E-2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1628752</v>
      </c>
      <c r="D643" s="1">
        <f>'PR-RAS'!E650</f>
        <v>1342444.07</v>
      </c>
      <c r="E643" s="1">
        <v>0</v>
      </c>
      <c r="F643" s="1">
        <v>0</v>
      </c>
      <c r="G643" s="2">
        <f t="shared" si="10"/>
        <v>2769356.9698800002</v>
      </c>
      <c r="H643" s="2">
        <f t="shared" si="11"/>
        <v>7.000000006519258E-2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1602547</v>
      </c>
      <c r="D644" s="1">
        <f>'PR-RAS'!E651</f>
        <v>1398454.19</v>
      </c>
      <c r="E644" s="1">
        <v>0</v>
      </c>
      <c r="F644" s="1">
        <v>0</v>
      </c>
      <c r="G644" s="2">
        <f t="shared" si="10"/>
        <v>2828849.8093400002</v>
      </c>
      <c r="H644" s="2">
        <f t="shared" si="11"/>
        <v>0.18999999994412065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58429</v>
      </c>
      <c r="D645" s="1">
        <f>'PR-RAS'!E652</f>
        <v>2418.8600000001024</v>
      </c>
      <c r="E645" s="1">
        <v>0</v>
      </c>
      <c r="F645" s="1">
        <v>0</v>
      </c>
      <c r="G645" s="2">
        <f t="shared" si="10"/>
        <v>40743.767680000135</v>
      </c>
      <c r="H645" s="2">
        <f t="shared" si="11"/>
        <v>0.13999999989755452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11</v>
      </c>
      <c r="E647" s="1">
        <v>0</v>
      </c>
      <c r="F647" s="1">
        <v>0</v>
      </c>
      <c r="G647" s="2">
        <f t="shared" si="10"/>
        <v>21.964000000000002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11</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9200</v>
      </c>
      <c r="D668" s="1">
        <f>'PR-RAS'!E675</f>
        <v>13900</v>
      </c>
      <c r="E668" s="1">
        <v>0</v>
      </c>
      <c r="F668" s="1">
        <v>0</v>
      </c>
      <c r="G668" s="2">
        <f t="shared" si="10"/>
        <v>24679</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388746</v>
      </c>
      <c r="D691" s="1">
        <f>'PR-RAS'!E698</f>
        <v>0</v>
      </c>
      <c r="E691" s="1">
        <v>0</v>
      </c>
      <c r="F691" s="1">
        <v>0</v>
      </c>
      <c r="G691" s="2">
        <f t="shared" si="10"/>
        <v>268234.74</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396838</v>
      </c>
      <c r="D703" s="1">
        <f>'PR-RAS'!E710</f>
        <v>438638.13</v>
      </c>
      <c r="E703" s="1">
        <v>0</v>
      </c>
      <c r="F703" s="1">
        <v>0</v>
      </c>
      <c r="G703" s="2">
        <f t="shared" si="10"/>
        <v>894428.21051999996</v>
      </c>
      <c r="H703" s="2">
        <f t="shared" si="11"/>
        <v>0.13000000000465661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8000</v>
      </c>
      <c r="D709" s="1">
        <f>'PR-RAS'!E716</f>
        <v>0</v>
      </c>
      <c r="E709" s="1">
        <v>0</v>
      </c>
      <c r="F709" s="1">
        <v>0</v>
      </c>
      <c r="G709" s="2">
        <f t="shared" si="10"/>
        <v>5664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10856</v>
      </c>
      <c r="D711" s="1">
        <f>'PR-RAS'!E718</f>
        <v>20580.009999999998</v>
      </c>
      <c r="E711" s="1">
        <v>0</v>
      </c>
      <c r="F711" s="1">
        <v>0</v>
      </c>
      <c r="G711" s="2">
        <f t="shared" si="10"/>
        <v>36931.374199999998</v>
      </c>
      <c r="H711" s="2">
        <f t="shared" si="11"/>
        <v>9.9999999983992893E-3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30288</v>
      </c>
      <c r="D715" s="1">
        <f>'PR-RAS'!E722</f>
        <v>0</v>
      </c>
      <c r="E715" s="1">
        <v>0</v>
      </c>
      <c r="F715" s="1">
        <v>0</v>
      </c>
      <c r="G715" s="2">
        <f t="shared" si="10"/>
        <v>21625.631999999998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940</v>
      </c>
      <c r="D716" s="1">
        <f>'PR-RAS'!E723</f>
        <v>3215.38</v>
      </c>
      <c r="E716" s="1">
        <v>0</v>
      </c>
      <c r="F716" s="1">
        <v>0</v>
      </c>
      <c r="G716" s="2">
        <f t="shared" si="10"/>
        <v>5270.0933999999997</v>
      </c>
      <c r="H716" s="2">
        <f t="shared" si="11"/>
        <v>0.38000000000010914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485269</v>
      </c>
      <c r="D984" s="6">
        <f>BILANCA!E6</f>
        <v>374988.59</v>
      </c>
      <c r="E984" s="6">
        <v>0</v>
      </c>
      <c r="F984" s="6">
        <v>0</v>
      </c>
      <c r="G984" s="7">
        <f t="shared" ref="G984:G1241" si="22">B984/1000*C984+B984/500*D984</f>
        <v>1235.2461800000001</v>
      </c>
      <c r="H984" s="7">
        <f t="shared" si="19"/>
        <v>0.40999999997438863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340587</v>
      </c>
      <c r="D985" s="1">
        <f>BILANCA!E7</f>
        <v>280746.54000000004</v>
      </c>
      <c r="E985" s="1">
        <v>0</v>
      </c>
      <c r="F985" s="1">
        <v>0</v>
      </c>
      <c r="G985" s="2">
        <f t="shared" si="22"/>
        <v>1804.1601600000001</v>
      </c>
      <c r="H985" s="2">
        <f t="shared" si="19"/>
        <v>0.4599999999627471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1487</v>
      </c>
      <c r="D988" s="1">
        <f>BILANCA!E10</f>
        <v>1487.19</v>
      </c>
      <c r="E988" s="1">
        <v>0</v>
      </c>
      <c r="F988" s="1">
        <v>0</v>
      </c>
      <c r="G988" s="2">
        <f t="shared" si="22"/>
        <v>22.306899999999999</v>
      </c>
      <c r="H988" s="2">
        <f t="shared" si="19"/>
        <v>0.19000000000005457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1487</v>
      </c>
      <c r="D989" s="1">
        <f>BILANCA!E11</f>
        <v>1487.19</v>
      </c>
      <c r="E989" s="1">
        <v>0</v>
      </c>
      <c r="F989" s="1">
        <v>0</v>
      </c>
      <c r="G989" s="2">
        <f t="shared" si="22"/>
        <v>26.768280000000001</v>
      </c>
      <c r="H989" s="2">
        <f t="shared" si="19"/>
        <v>0.19000000000005457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340587</v>
      </c>
      <c r="D990" s="1">
        <f>BILANCA!E12</f>
        <v>280746.54000000004</v>
      </c>
      <c r="E990" s="1">
        <v>0</v>
      </c>
      <c r="F990" s="1">
        <v>0</v>
      </c>
      <c r="G990" s="2">
        <f t="shared" si="22"/>
        <v>6314.5605599999999</v>
      </c>
      <c r="H990" s="2">
        <f t="shared" si="19"/>
        <v>0.4599999999627471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326743</v>
      </c>
      <c r="D997" s="1">
        <f>BILANCA!E19</f>
        <v>262919.38000000006</v>
      </c>
      <c r="E997" s="1">
        <v>0</v>
      </c>
      <c r="F997" s="1">
        <v>0</v>
      </c>
      <c r="G997" s="2">
        <f t="shared" si="22"/>
        <v>11936.144640000002</v>
      </c>
      <c r="H997" s="2">
        <f t="shared" si="19"/>
        <v>0.38000000006286427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116265</v>
      </c>
      <c r="D998" s="1">
        <f>BILANCA!E20</f>
        <v>116270.04</v>
      </c>
      <c r="E998" s="1">
        <v>0</v>
      </c>
      <c r="F998" s="1">
        <v>0</v>
      </c>
      <c r="G998" s="2">
        <f t="shared" si="22"/>
        <v>5232.0761999999995</v>
      </c>
      <c r="H998" s="2">
        <f t="shared" si="19"/>
        <v>3.9999999993597157E-2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7315</v>
      </c>
      <c r="D999" s="1">
        <f>BILANCA!E21</f>
        <v>9713.8700000000008</v>
      </c>
      <c r="E999" s="1">
        <v>0</v>
      </c>
      <c r="F999" s="1">
        <v>0</v>
      </c>
      <c r="G999" s="2">
        <f t="shared" si="22"/>
        <v>427.88384000000008</v>
      </c>
      <c r="H999" s="2">
        <f t="shared" si="19"/>
        <v>0.12999999999919964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31807</v>
      </c>
      <c r="D1000" s="1">
        <f>BILANCA!E22</f>
        <v>31807.119999999999</v>
      </c>
      <c r="E1000" s="1">
        <v>0</v>
      </c>
      <c r="F1000" s="1">
        <v>0</v>
      </c>
      <c r="G1000" s="2">
        <f t="shared" si="22"/>
        <v>1622.1610800000001</v>
      </c>
      <c r="H1000" s="2">
        <f t="shared" si="19"/>
        <v>0.11999999999898137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454095</v>
      </c>
      <c r="D1004" s="1">
        <f>BILANCA!E26</f>
        <v>463999.4</v>
      </c>
      <c r="E1004" s="1">
        <v>0</v>
      </c>
      <c r="F1004" s="1">
        <v>0</v>
      </c>
      <c r="G1004" s="2">
        <f t="shared" si="22"/>
        <v>29023.969800000006</v>
      </c>
      <c r="H1004" s="2">
        <f t="shared" si="19"/>
        <v>0.40000000002328306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282739</v>
      </c>
      <c r="D1006" s="1">
        <f>BILANCA!E28</f>
        <v>358871.05</v>
      </c>
      <c r="E1006" s="1">
        <v>0</v>
      </c>
      <c r="F1006" s="1">
        <v>0</v>
      </c>
      <c r="G1006" s="2">
        <f t="shared" si="22"/>
        <v>23011.065299999998</v>
      </c>
      <c r="H1006" s="2">
        <f t="shared" si="19"/>
        <v>4.9999999988358468E-2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13844</v>
      </c>
      <c r="D1023" s="1">
        <f>BILANCA!E45</f>
        <v>17827.16</v>
      </c>
      <c r="E1023" s="1">
        <v>0</v>
      </c>
      <c r="F1023" s="1">
        <v>0</v>
      </c>
      <c r="G1023" s="2">
        <f t="shared" si="22"/>
        <v>1979.9328</v>
      </c>
      <c r="H1023" s="2">
        <f t="shared" si="19"/>
        <v>0.15999999999985448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7625</v>
      </c>
      <c r="D1025" s="1">
        <f>BILANCA!E47</f>
        <v>13238.75</v>
      </c>
      <c r="E1025" s="1">
        <v>0</v>
      </c>
      <c r="F1025" s="1">
        <v>0</v>
      </c>
      <c r="G1025" s="2">
        <f t="shared" si="22"/>
        <v>1432.3050000000001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10000</v>
      </c>
      <c r="D1026" s="1">
        <f>BILANCA!E48</f>
        <v>10000</v>
      </c>
      <c r="E1026" s="1">
        <v>0</v>
      </c>
      <c r="F1026" s="1">
        <v>0</v>
      </c>
      <c r="G1026" s="2">
        <f t="shared" si="22"/>
        <v>1289.9999999999998</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3781</v>
      </c>
      <c r="D1028" s="1">
        <f>BILANCA!E50</f>
        <v>5411.59</v>
      </c>
      <c r="E1028" s="1">
        <v>0</v>
      </c>
      <c r="F1028" s="1">
        <v>0</v>
      </c>
      <c r="G1028" s="2">
        <f t="shared" si="22"/>
        <v>657.18809999999996</v>
      </c>
      <c r="H1028" s="2">
        <f t="shared" si="19"/>
        <v>0.40999999999985448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93299</v>
      </c>
      <c r="D1032" s="1">
        <f>BILANCA!E54</f>
        <v>93558.31</v>
      </c>
      <c r="E1032" s="1">
        <v>0</v>
      </c>
      <c r="F1032" s="1">
        <v>0</v>
      </c>
      <c r="G1032" s="2">
        <f t="shared" si="22"/>
        <v>13740.365379999999</v>
      </c>
      <c r="H1032" s="2">
        <f t="shared" si="19"/>
        <v>0.30999999999767169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93299</v>
      </c>
      <c r="D1033" s="1">
        <f>BILANCA!E55</f>
        <v>93558.31</v>
      </c>
      <c r="E1033" s="1">
        <v>0</v>
      </c>
      <c r="F1033" s="1">
        <v>0</v>
      </c>
      <c r="G1033" s="2">
        <f t="shared" si="22"/>
        <v>14020.780999999999</v>
      </c>
      <c r="H1033" s="2">
        <f t="shared" si="19"/>
        <v>0.30999999999767169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144682</v>
      </c>
      <c r="D1046" s="1">
        <f>BILANCA!E68</f>
        <v>94242.05</v>
      </c>
      <c r="E1046" s="1">
        <v>0</v>
      </c>
      <c r="F1046" s="1">
        <v>0</v>
      </c>
      <c r="G1046" s="2">
        <f t="shared" si="22"/>
        <v>20989.4643</v>
      </c>
      <c r="H1046" s="2">
        <f t="shared" si="19"/>
        <v>5.0000000002910383E-2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58429</v>
      </c>
      <c r="D1047" s="1">
        <f>BILANCA!E69</f>
        <v>2418.86</v>
      </c>
      <c r="E1047" s="1">
        <v>0</v>
      </c>
      <c r="F1047" s="1">
        <v>0</v>
      </c>
      <c r="G1047" s="2">
        <f t="shared" si="22"/>
        <v>4049.07008</v>
      </c>
      <c r="H1047" s="2">
        <f t="shared" si="19"/>
        <v>0.13999999999987267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58260</v>
      </c>
      <c r="D1048" s="1">
        <f>BILANCA!E70</f>
        <v>2418.86</v>
      </c>
      <c r="E1048" s="1">
        <v>0</v>
      </c>
      <c r="F1048" s="1">
        <v>0</v>
      </c>
      <c r="G1048" s="2">
        <f t="shared" si="22"/>
        <v>4101.3518000000004</v>
      </c>
      <c r="H1048" s="2">
        <f t="shared" si="19"/>
        <v>0.13999999999987267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58260</v>
      </c>
      <c r="D1050" s="1">
        <f>BILANCA!E72</f>
        <v>2418.86</v>
      </c>
      <c r="E1050" s="1">
        <v>0</v>
      </c>
      <c r="F1050" s="1">
        <v>0</v>
      </c>
      <c r="G1050" s="2">
        <f t="shared" si="22"/>
        <v>4227.5472399999999</v>
      </c>
      <c r="H1050" s="2">
        <f t="shared" si="19"/>
        <v>0.13999999999987267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169</v>
      </c>
      <c r="D1054" s="1">
        <f>BILANCA!E76</f>
        <v>0</v>
      </c>
      <c r="E1054" s="1">
        <v>0</v>
      </c>
      <c r="F1054" s="1">
        <v>0</v>
      </c>
      <c r="G1054" s="2">
        <f t="shared" si="22"/>
        <v>11.998999999999999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1269</v>
      </c>
      <c r="D1056" s="1">
        <f>BILANCA!E78</f>
        <v>695.36</v>
      </c>
      <c r="E1056" s="1">
        <v>0</v>
      </c>
      <c r="F1056" s="1">
        <v>0</v>
      </c>
      <c r="G1056" s="2">
        <f t="shared" si="22"/>
        <v>194.15956</v>
      </c>
      <c r="H1056" s="2">
        <f t="shared" si="19"/>
        <v>0.36000000000001364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1269</v>
      </c>
      <c r="D1064" s="1">
        <f>BILANCA!E86</f>
        <v>695.36</v>
      </c>
      <c r="E1064" s="1">
        <v>0</v>
      </c>
      <c r="F1064" s="1">
        <v>0</v>
      </c>
      <c r="G1064" s="2">
        <f t="shared" si="22"/>
        <v>215.43732</v>
      </c>
      <c r="H1064" s="2">
        <f t="shared" si="19"/>
        <v>0.36000000000001364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4081</v>
      </c>
      <c r="D1124" s="1">
        <f>BILANCA!E146</f>
        <v>1620</v>
      </c>
      <c r="E1124" s="1">
        <v>0</v>
      </c>
      <c r="F1124" s="1">
        <v>0</v>
      </c>
      <c r="G1124" s="2">
        <f t="shared" si="22"/>
        <v>1032.261</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4081</v>
      </c>
      <c r="D1137" s="1">
        <f>BILANCA!E159</f>
        <v>1620</v>
      </c>
      <c r="E1137" s="1">
        <v>0</v>
      </c>
      <c r="F1137" s="1">
        <v>0</v>
      </c>
      <c r="G1137" s="2">
        <f t="shared" si="22"/>
        <v>1127.434</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80903</v>
      </c>
      <c r="D1148" s="1">
        <f>BILANCA!E170</f>
        <v>89507.83</v>
      </c>
      <c r="E1148" s="1">
        <v>0</v>
      </c>
      <c r="F1148" s="1">
        <v>0</v>
      </c>
      <c r="G1148" s="2">
        <f t="shared" si="22"/>
        <v>42886.5789</v>
      </c>
      <c r="H1148" s="2">
        <f t="shared" si="23"/>
        <v>0.16999999999825377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80903</v>
      </c>
      <c r="D1151" s="1">
        <f>BILANCA!E173</f>
        <v>89507.83</v>
      </c>
      <c r="E1151" s="1">
        <v>0</v>
      </c>
      <c r="F1151" s="1">
        <v>0</v>
      </c>
      <c r="G1151" s="2">
        <f t="shared" si="22"/>
        <v>43666.334880000009</v>
      </c>
      <c r="H1151" s="2">
        <f t="shared" si="23"/>
        <v>0.16999999999825377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485269</v>
      </c>
      <c r="D1152" s="1">
        <f>BILANCA!E175</f>
        <v>374988.58999999997</v>
      </c>
      <c r="E1152" s="1">
        <v>0</v>
      </c>
      <c r="F1152" s="1">
        <v>0</v>
      </c>
      <c r="G1152" s="2">
        <f t="shared" si="22"/>
        <v>208756.60441999999</v>
      </c>
      <c r="H1152" s="2">
        <f t="shared" si="23"/>
        <v>0.41000000003259629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103753</v>
      </c>
      <c r="D1153" s="1">
        <f>BILANCA!E176</f>
        <v>106868.09</v>
      </c>
      <c r="E1153" s="1">
        <v>0</v>
      </c>
      <c r="F1153" s="1">
        <v>0</v>
      </c>
      <c r="G1153" s="2">
        <f t="shared" si="22"/>
        <v>53973.160600000003</v>
      </c>
      <c r="H1153" s="2">
        <f t="shared" si="23"/>
        <v>8.999999999650754E-2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103753</v>
      </c>
      <c r="D1154" s="1">
        <f>BILANCA!E177</f>
        <v>106868.09</v>
      </c>
      <c r="E1154" s="1">
        <v>0</v>
      </c>
      <c r="F1154" s="1">
        <v>0</v>
      </c>
      <c r="G1154" s="2">
        <f t="shared" si="22"/>
        <v>54290.649780000007</v>
      </c>
      <c r="H1154" s="2">
        <f t="shared" si="23"/>
        <v>8.999999999650754E-2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82723</v>
      </c>
      <c r="D1155" s="1">
        <f>BILANCA!E178</f>
        <v>89507.83</v>
      </c>
      <c r="E1155" s="1">
        <v>0</v>
      </c>
      <c r="F1155" s="1">
        <v>0</v>
      </c>
      <c r="G1155" s="2">
        <f t="shared" si="22"/>
        <v>45019.04952</v>
      </c>
      <c r="H1155" s="2">
        <f t="shared" si="23"/>
        <v>0.16999999999825377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20871</v>
      </c>
      <c r="D1156" s="1">
        <f>BILANCA!E179</f>
        <v>17205.330000000002</v>
      </c>
      <c r="E1156" s="1">
        <v>0</v>
      </c>
      <c r="F1156" s="1">
        <v>0</v>
      </c>
      <c r="G1156" s="2">
        <f t="shared" si="22"/>
        <v>9563.7271799999999</v>
      </c>
      <c r="H1156" s="2">
        <f t="shared" si="23"/>
        <v>0.33000000000174623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159</v>
      </c>
      <c r="D1157" s="1">
        <f>BILANCA!E180</f>
        <v>154.93</v>
      </c>
      <c r="E1157" s="1">
        <v>0</v>
      </c>
      <c r="F1157" s="1">
        <v>0</v>
      </c>
      <c r="G1157" s="2">
        <f t="shared" si="22"/>
        <v>81.581639999999993</v>
      </c>
      <c r="H1157" s="2">
        <f t="shared" si="23"/>
        <v>6.9999999999993179E-2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159</v>
      </c>
      <c r="D1160" s="1">
        <f>BILANCA!E183</f>
        <v>154.93</v>
      </c>
      <c r="E1160" s="1">
        <v>0</v>
      </c>
      <c r="F1160" s="1">
        <v>0</v>
      </c>
      <c r="G1160" s="2">
        <f t="shared" si="22"/>
        <v>82.988219999999998</v>
      </c>
      <c r="H1160" s="2">
        <f t="shared" si="23"/>
        <v>6.9999999999993179E-2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381516</v>
      </c>
      <c r="D1214" s="1">
        <f>BILANCA!E237</f>
        <v>268120.5</v>
      </c>
      <c r="E1214" s="1">
        <v>0</v>
      </c>
      <c r="F1214" s="1">
        <v>0</v>
      </c>
      <c r="G1214" s="2">
        <f t="shared" si="22"/>
        <v>212001.86700000003</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340587</v>
      </c>
      <c r="D1215" s="1">
        <f>BILANCA!E238</f>
        <v>280746.53999999998</v>
      </c>
      <c r="E1215" s="1">
        <v>0</v>
      </c>
      <c r="F1215" s="1">
        <v>0</v>
      </c>
      <c r="G1215" s="2">
        <f t="shared" si="22"/>
        <v>209282.57855999999</v>
      </c>
      <c r="H1215" s="2">
        <f t="shared" si="23"/>
        <v>0.46000000002095476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340587</v>
      </c>
      <c r="D1216" s="1">
        <f>BILANCA!E239</f>
        <v>280746.53999999998</v>
      </c>
      <c r="E1216" s="1">
        <v>0</v>
      </c>
      <c r="F1216" s="1">
        <v>0</v>
      </c>
      <c r="G1216" s="2">
        <f t="shared" si="22"/>
        <v>210184.65864000001</v>
      </c>
      <c r="H1216" s="2">
        <f t="shared" si="23"/>
        <v>0.46000000002095476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340587</v>
      </c>
      <c r="D1217" s="1">
        <f>BILANCA!E240</f>
        <v>280746.53999999998</v>
      </c>
      <c r="E1217" s="1">
        <v>0</v>
      </c>
      <c r="F1217" s="1">
        <v>0</v>
      </c>
      <c r="G1217" s="2">
        <f t="shared" si="22"/>
        <v>211086.73871999999</v>
      </c>
      <c r="H1217" s="2">
        <f t="shared" si="23"/>
        <v>0.46000000002095476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36848</v>
      </c>
      <c r="D1222" s="1">
        <f>BILANCA!E245</f>
        <v>-14246.04</v>
      </c>
      <c r="E1222" s="1">
        <v>0</v>
      </c>
      <c r="F1222" s="1">
        <v>0</v>
      </c>
      <c r="G1222" s="2">
        <f t="shared" si="22"/>
        <v>1997.0648799999999</v>
      </c>
      <c r="H1222" s="2">
        <f t="shared" si="23"/>
        <v>4.0000000000873115E-2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36848</v>
      </c>
      <c r="D1223" s="1">
        <f>BILANCA!E246</f>
        <v>0</v>
      </c>
      <c r="E1223" s="1">
        <v>0</v>
      </c>
      <c r="F1223" s="1">
        <v>0</v>
      </c>
      <c r="G1223" s="2">
        <f t="shared" si="22"/>
        <v>8843.52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36848</v>
      </c>
      <c r="D1224" s="1">
        <f>BILANCA!E247</f>
        <v>0</v>
      </c>
      <c r="E1224" s="1">
        <v>0</v>
      </c>
      <c r="F1224" s="1">
        <v>0</v>
      </c>
      <c r="G1224" s="2">
        <f t="shared" si="22"/>
        <v>8880.3680000000004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14246.04</v>
      </c>
      <c r="E1227" s="1">
        <v>0</v>
      </c>
      <c r="F1227" s="1">
        <v>0</v>
      </c>
      <c r="G1227" s="2">
        <f t="shared" si="22"/>
        <v>6952.0675200000005</v>
      </c>
      <c r="H1227" s="2">
        <f t="shared" si="23"/>
        <v>4.0000000000873115E-2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14246.04</v>
      </c>
      <c r="E1229" s="1">
        <v>0</v>
      </c>
      <c r="F1229" s="1">
        <v>0</v>
      </c>
      <c r="G1229" s="2">
        <f t="shared" si="22"/>
        <v>7009.0516800000005</v>
      </c>
      <c r="H1229" s="2">
        <f t="shared" si="23"/>
        <v>4.0000000000873115E-2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4081</v>
      </c>
      <c r="D1232" s="1">
        <f>BILANCA!E255</f>
        <v>1620</v>
      </c>
      <c r="E1232" s="1">
        <v>0</v>
      </c>
      <c r="F1232" s="1">
        <v>0</v>
      </c>
      <c r="G1232" s="2">
        <f t="shared" si="22"/>
        <v>1822.9290000000001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100000</v>
      </c>
      <c r="D1236" s="1">
        <f>BILANCA!E259</f>
        <v>100000</v>
      </c>
      <c r="E1236" s="1">
        <v>0</v>
      </c>
      <c r="F1236" s="1">
        <v>0</v>
      </c>
      <c r="G1236" s="2">
        <f t="shared" si="22"/>
        <v>75900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100000</v>
      </c>
      <c r="D1237" s="1">
        <f>BILANCA!E260</f>
        <v>100000</v>
      </c>
      <c r="E1237" s="1">
        <v>0</v>
      </c>
      <c r="F1237" s="1">
        <v>0</v>
      </c>
      <c r="G1237" s="2">
        <f t="shared" si="22"/>
        <v>76200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4081</v>
      </c>
      <c r="D1240" s="1">
        <f>BILANCA!E264</f>
        <v>1620</v>
      </c>
      <c r="E1240" s="1">
        <v>0</v>
      </c>
      <c r="F1240" s="1">
        <v>0</v>
      </c>
      <c r="G1240" s="2">
        <f t="shared" si="22"/>
        <v>1881.4970000000001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1269</v>
      </c>
      <c r="D1244" s="1">
        <f>BILANCA!E268</f>
        <v>695.36</v>
      </c>
      <c r="E1244" s="1">
        <v>0</v>
      </c>
      <c r="F1244" s="1">
        <v>0</v>
      </c>
      <c r="G1244" s="2">
        <f t="shared" si="24"/>
        <v>694.1869200000001</v>
      </c>
      <c r="H1244" s="2">
        <f t="shared" si="23"/>
        <v>0.36000000000001364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465</v>
      </c>
      <c r="D1263" s="1">
        <f>BILANCA!E287</f>
        <v>2021.52</v>
      </c>
      <c r="E1263" s="1">
        <v>0</v>
      </c>
      <c r="F1263" s="1">
        <v>0</v>
      </c>
      <c r="G1263" s="2">
        <f t="shared" si="24"/>
        <v>1262.2512000000002</v>
      </c>
      <c r="H1263" s="2">
        <f t="shared" si="23"/>
        <v>0.48000000000001819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103288</v>
      </c>
      <c r="D1264" s="1">
        <f>BILANCA!E288</f>
        <v>104846.57</v>
      </c>
      <c r="E1264" s="1">
        <v>0</v>
      </c>
      <c r="F1264" s="1">
        <v>0</v>
      </c>
      <c r="G1264" s="2">
        <f t="shared" si="24"/>
        <v>87947.70034000001</v>
      </c>
      <c r="H1264" s="2">
        <f t="shared" si="23"/>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1175641</v>
      </c>
      <c r="D1408" s="1">
        <f>'RAS-funkcijski'!E114</f>
        <v>1383113.5</v>
      </c>
      <c r="E1408" s="1">
        <v>0</v>
      </c>
      <c r="F1408" s="1">
        <v>0</v>
      </c>
      <c r="G1408" s="2">
        <f t="shared" si="24"/>
        <v>433605.48000000004</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1110406</v>
      </c>
      <c r="D1409" s="1">
        <f>'RAS-funkcijski'!E115</f>
        <v>1312691.32</v>
      </c>
      <c r="E1409" s="1">
        <v>0</v>
      </c>
      <c r="F1409" s="1">
        <v>0</v>
      </c>
      <c r="G1409" s="2">
        <f t="shared" si="24"/>
        <v>414672.53904</v>
      </c>
      <c r="H1409" s="2">
        <f t="shared" si="27"/>
        <v>0.32000000006519258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1110406</v>
      </c>
      <c r="D1410" s="1">
        <f>'RAS-funkcijski'!E116</f>
        <v>1312691.32</v>
      </c>
      <c r="E1410" s="1">
        <v>0</v>
      </c>
      <c r="F1410" s="1">
        <v>0</v>
      </c>
      <c r="G1410" s="2">
        <f t="shared" si="24"/>
        <v>418408.32768000005</v>
      </c>
      <c r="H1410" s="2">
        <f t="shared" si="27"/>
        <v>0.32000000006519258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65235</v>
      </c>
      <c r="D1420" s="1">
        <f>'RAS-funkcijski'!E126</f>
        <v>70422.179999999993</v>
      </c>
      <c r="E1420" s="1">
        <v>0</v>
      </c>
      <c r="F1420" s="1">
        <v>0</v>
      </c>
      <c r="G1420" s="2">
        <f t="shared" si="24"/>
        <v>25141.681919999995</v>
      </c>
      <c r="H1420" s="2">
        <f t="shared" si="27"/>
        <v>0.17999999999301508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1175641</v>
      </c>
      <c r="D1435" s="13">
        <f>'RAS-funkcijski'!E141</f>
        <v>1383113.5</v>
      </c>
      <c r="E1435" s="13">
        <v>0</v>
      </c>
      <c r="F1435" s="13">
        <v>0</v>
      </c>
      <c r="G1435" s="14">
        <f t="shared" si="24"/>
        <v>540035.91600000008</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103753.33</v>
      </c>
      <c r="D1480" s="6"/>
      <c r="E1480" s="6">
        <v>0</v>
      </c>
      <c r="F1480" s="6">
        <v>0</v>
      </c>
      <c r="G1480" s="7">
        <f t="shared" ref="G1480:G1580" si="34">B1480/1000*C1480</f>
        <v>103.75333000000001</v>
      </c>
      <c r="H1480" s="7">
        <f t="shared" ref="H1480:H1580" si="35">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1242454.68</v>
      </c>
      <c r="D1481" s="1">
        <v>0</v>
      </c>
      <c r="E1481" s="1">
        <v>0</v>
      </c>
      <c r="F1481" s="1">
        <v>0</v>
      </c>
      <c r="G1481" s="2">
        <f t="shared" si="34"/>
        <v>2484.9093600000001</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1226936.05</v>
      </c>
      <c r="D1483" s="1">
        <v>0</v>
      </c>
      <c r="E1483" s="1">
        <v>0</v>
      </c>
      <c r="F1483" s="1">
        <v>0</v>
      </c>
      <c r="G1483" s="2">
        <f t="shared" si="34"/>
        <v>4907.7442000000001</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1025185.1</v>
      </c>
      <c r="D1484" s="1">
        <v>0</v>
      </c>
      <c r="E1484" s="1">
        <v>0</v>
      </c>
      <c r="F1484" s="1">
        <v>0</v>
      </c>
      <c r="G1484" s="2">
        <f t="shared" si="34"/>
        <v>5125.9255000000003</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200060.91</v>
      </c>
      <c r="D1485" s="1">
        <v>0</v>
      </c>
      <c r="E1485" s="1">
        <v>0</v>
      </c>
      <c r="F1485" s="1">
        <v>0</v>
      </c>
      <c r="G1485" s="2">
        <f t="shared" si="34"/>
        <v>1200.36546</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1690.04</v>
      </c>
      <c r="D1486" s="1">
        <v>0</v>
      </c>
      <c r="E1486" s="1">
        <v>0</v>
      </c>
      <c r="F1486" s="1">
        <v>0</v>
      </c>
      <c r="G1486" s="2">
        <f t="shared" si="34"/>
        <v>11.83028</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15518.63</v>
      </c>
      <c r="D1492" s="1">
        <v>0</v>
      </c>
      <c r="E1492" s="1">
        <v>0</v>
      </c>
      <c r="F1492" s="1">
        <v>0</v>
      </c>
      <c r="G1492" s="2">
        <f t="shared" si="34"/>
        <v>201.74218999999999</v>
      </c>
      <c r="H1492" s="2">
        <f t="shared" si="35"/>
        <v>0.37000000000080036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1239339.92</v>
      </c>
      <c r="D1499" s="1">
        <v>0</v>
      </c>
      <c r="E1499" s="1">
        <v>0</v>
      </c>
      <c r="F1499" s="1">
        <v>0</v>
      </c>
      <c r="G1499" s="2">
        <f t="shared" si="34"/>
        <v>24786.7984</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1223821.29</v>
      </c>
      <c r="D1501" s="1">
        <v>0</v>
      </c>
      <c r="E1501" s="1">
        <v>0</v>
      </c>
      <c r="F1501" s="1">
        <v>0</v>
      </c>
      <c r="G1501" s="2">
        <f t="shared" si="34"/>
        <v>26924.068380000001</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1018400.69</v>
      </c>
      <c r="D1502" s="1">
        <v>0</v>
      </c>
      <c r="E1502" s="1">
        <v>0</v>
      </c>
      <c r="F1502" s="1">
        <v>0</v>
      </c>
      <c r="G1502" s="2">
        <f t="shared" si="34"/>
        <v>23423.21587</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203726.82</v>
      </c>
      <c r="D1503" s="1">
        <v>0</v>
      </c>
      <c r="E1503" s="1">
        <v>0</v>
      </c>
      <c r="F1503" s="1">
        <v>0</v>
      </c>
      <c r="G1503" s="2">
        <f t="shared" si="34"/>
        <v>4889.4436800000003</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1693.78</v>
      </c>
      <c r="D1504" s="1">
        <v>0</v>
      </c>
      <c r="E1504" s="1">
        <v>0</v>
      </c>
      <c r="F1504" s="1">
        <v>0</v>
      </c>
      <c r="G1504" s="2">
        <f t="shared" si="34"/>
        <v>42.344500000000004</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15518.63</v>
      </c>
      <c r="D1510" s="1">
        <v>0</v>
      </c>
      <c r="E1510" s="1">
        <v>0</v>
      </c>
      <c r="F1510" s="1">
        <v>0</v>
      </c>
      <c r="G1510" s="2">
        <f t="shared" si="34"/>
        <v>481.07752999999997</v>
      </c>
      <c r="H1510" s="2">
        <f t="shared" si="35"/>
        <v>0.37000000000080036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106868.09000000008</v>
      </c>
      <c r="D1517" s="1">
        <v>0</v>
      </c>
      <c r="E1517" s="1">
        <v>0</v>
      </c>
      <c r="F1517" s="1">
        <v>0</v>
      </c>
      <c r="G1517" s="2">
        <f t="shared" si="34"/>
        <v>4060.9874200000031</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2021.52</v>
      </c>
      <c r="D1518" s="1">
        <v>0</v>
      </c>
      <c r="E1518" s="1">
        <v>0</v>
      </c>
      <c r="F1518" s="1">
        <v>0</v>
      </c>
      <c r="G1518" s="2">
        <f t="shared" si="34"/>
        <v>78.839280000000002</v>
      </c>
      <c r="H1518" s="2">
        <f t="shared" si="35"/>
        <v>0.48000000000001819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2021.52</v>
      </c>
      <c r="D1524" s="1">
        <v>0</v>
      </c>
      <c r="E1524" s="1">
        <v>0</v>
      </c>
      <c r="F1524" s="1">
        <v>0</v>
      </c>
      <c r="G1524" s="2">
        <f t="shared" si="34"/>
        <v>90.968400000000003</v>
      </c>
      <c r="H1524" s="2">
        <f t="shared" si="35"/>
        <v>0.48000000000001819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2021.52</v>
      </c>
      <c r="D1530" s="1">
        <v>0</v>
      </c>
      <c r="E1530" s="1">
        <v>0</v>
      </c>
      <c r="F1530" s="1">
        <v>0</v>
      </c>
      <c r="G1530" s="2">
        <f t="shared" si="34"/>
        <v>103.09751999999999</v>
      </c>
      <c r="H1530" s="2">
        <f t="shared" si="35"/>
        <v>0.48000000000001819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2021.52</v>
      </c>
      <c r="D1531" s="1">
        <v>0</v>
      </c>
      <c r="E1531" s="1">
        <v>0</v>
      </c>
      <c r="F1531" s="1">
        <v>0</v>
      </c>
      <c r="G1531" s="2">
        <f t="shared" si="34"/>
        <v>105.11904</v>
      </c>
      <c r="H1531" s="2">
        <f t="shared" si="35"/>
        <v>0.48000000000001819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104846.57</v>
      </c>
      <c r="D1576" s="1">
        <v>0</v>
      </c>
      <c r="E1576" s="1">
        <v>0</v>
      </c>
      <c r="F1576" s="1">
        <v>0</v>
      </c>
      <c r="G1576" s="2">
        <f t="shared" si="34"/>
        <v>10170.11729</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104846.57</v>
      </c>
      <c r="D1578" s="1">
        <v>0</v>
      </c>
      <c r="E1578" s="1">
        <v>0</v>
      </c>
      <c r="F1578" s="1">
        <v>0</v>
      </c>
      <c r="G1578" s="2">
        <f t="shared" si="34"/>
        <v>10379.810430000001</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37871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1668949</v>
      </c>
      <c r="I16" s="172">
        <f>'PR-RAS'!E6</f>
        <v>1332019.75</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1172641</v>
      </c>
      <c r="I17" s="172">
        <f>'PR-RAS'!E151</f>
        <v>1365190.87</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36848</v>
      </c>
      <c r="I18" s="172">
        <f>'PR-RAS'!E645</f>
        <v>0</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14246.04</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340587</v>
      </c>
      <c r="I20" s="175">
        <f>BILANCA!E7</f>
        <v>280746.54000000004</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144682</v>
      </c>
      <c r="I21" s="177">
        <f>BILANCA!E68</f>
        <v>94242.05</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103753</v>
      </c>
      <c r="I22" s="177">
        <f>BILANCA!E176</f>
        <v>106868.09</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381516</v>
      </c>
      <c r="I23" s="179">
        <f>BILANCA!E237</f>
        <v>268120.5</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1175641</v>
      </c>
      <c r="I27" s="177">
        <f>'RAS-funkcijski'!E114</f>
        <v>1383113.5</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1175641</v>
      </c>
      <c r="I28" s="181">
        <f>'RAS-funkcijski'!E141</f>
        <v>1383113.5</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103753.33</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106868.09000000008</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2021.52</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104846.57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1" zoomScale="120" zoomScaleNormal="120" workbookViewId="0">
      <selection activeCell="A726" sqref="A72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1668949</v>
      </c>
      <c r="E6" s="53">
        <f>E7+E44+E50+E82+E106+E124+E133+E139</f>
        <v>1332019.75</v>
      </c>
      <c r="F6" s="54">
        <f t="shared" ref="F6:F131" si="0">IF(D6&lt;&gt;0,IF(E6/D6&gt;=100,"&gt;&gt;100",E6/D6*100),"-")</f>
        <v>79.811890597016443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397946</v>
      </c>
      <c r="E50" s="53">
        <f>E51+E54+E59+E62+E65+E68+E71+E74+E77</f>
        <v>13900</v>
      </c>
      <c r="F50" s="54">
        <f t="shared" si="0"/>
        <v>3.4929362275283578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9200</v>
      </c>
      <c r="E68" s="53">
        <f t="shared" si="15"/>
        <v>13900</v>
      </c>
      <c r="F68" s="54">
        <f t="shared" si="0"/>
        <v>151.08695652173913</v>
      </c>
    </row>
    <row r="69" spans="1:6" ht="12.75" customHeight="1" x14ac:dyDescent="0.2">
      <c r="A69" s="55" t="s">
        <v>181</v>
      </c>
      <c r="B69" s="87" t="s">
        <v>182</v>
      </c>
      <c r="C69" s="52" t="s">
        <v>181</v>
      </c>
      <c r="D69" s="244">
        <v>9200</v>
      </c>
      <c r="E69" s="244">
        <v>13900</v>
      </c>
      <c r="F69" s="54">
        <f t="shared" si="0"/>
        <v>151.08695652173913</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388746</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388746</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0.18</v>
      </c>
      <c r="F82" s="54" t="str">
        <f t="shared" si="0"/>
        <v>-</v>
      </c>
    </row>
    <row r="83" spans="1:6" ht="12.75" customHeight="1" x14ac:dyDescent="0.2">
      <c r="A83" s="55">
        <v>641</v>
      </c>
      <c r="B83" s="87" t="s">
        <v>209</v>
      </c>
      <c r="C83" s="52" t="s">
        <v>210</v>
      </c>
      <c r="D83" s="53">
        <f t="shared" ref="D83:E83" si="20">SUM(D84:D90)</f>
        <v>0</v>
      </c>
      <c r="E83" s="53">
        <f t="shared" si="20"/>
        <v>0.18</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0.18</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396838</v>
      </c>
      <c r="E106" s="53">
        <f t="shared" si="23"/>
        <v>438638.13</v>
      </c>
      <c r="F106" s="54">
        <f t="shared" si="0"/>
        <v>110.53329822244847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396838</v>
      </c>
      <c r="E112" s="53">
        <f t="shared" si="25"/>
        <v>438638.13</v>
      </c>
      <c r="F112" s="54">
        <f t="shared" si="0"/>
        <v>110.53329822244847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396838</v>
      </c>
      <c r="E117" s="244">
        <v>438638.13</v>
      </c>
      <c r="F117" s="54">
        <f t="shared" si="0"/>
        <v>110.53329822244847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3650</v>
      </c>
      <c r="E124" s="53">
        <f t="shared" si="27"/>
        <v>3154</v>
      </c>
      <c r="F124" s="54">
        <f t="shared" si="0"/>
        <v>86.410958904109592</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3650</v>
      </c>
      <c r="E128" s="53">
        <f t="shared" si="29"/>
        <v>3154</v>
      </c>
      <c r="F128" s="54">
        <f t="shared" si="0"/>
        <v>86.410958904109592</v>
      </c>
    </row>
    <row r="129" spans="1:6" ht="12.75" customHeight="1" x14ac:dyDescent="0.2">
      <c r="A129" s="55">
        <v>6631</v>
      </c>
      <c r="B129" s="88" t="s">
        <v>301</v>
      </c>
      <c r="C129" s="52" t="s">
        <v>302</v>
      </c>
      <c r="D129" s="244">
        <v>3650</v>
      </c>
      <c r="E129" s="244">
        <v>755</v>
      </c>
      <c r="F129" s="54">
        <f t="shared" si="0"/>
        <v>20.684931506849317</v>
      </c>
    </row>
    <row r="130" spans="1:6" ht="12.75" customHeight="1" x14ac:dyDescent="0.2">
      <c r="A130" s="55">
        <v>6632</v>
      </c>
      <c r="B130" s="234" t="s">
        <v>303</v>
      </c>
      <c r="C130" s="52" t="s">
        <v>304</v>
      </c>
      <c r="D130" s="244"/>
      <c r="E130" s="244">
        <v>2399</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866153</v>
      </c>
      <c r="E133" s="53">
        <f t="shared" si="30"/>
        <v>870481.44</v>
      </c>
      <c r="F133" s="54">
        <f t="shared" ref="F133:F223" si="31">IF(D133&lt;&gt;0,IF(E133/D133&gt;=100,"&gt;&gt;100",E133/D133*100),"-")</f>
        <v>100.49973157167382</v>
      </c>
    </row>
    <row r="134" spans="1:6" ht="24" x14ac:dyDescent="0.2">
      <c r="A134" s="55">
        <v>671</v>
      </c>
      <c r="B134" s="234" t="s">
        <v>311</v>
      </c>
      <c r="C134" s="52" t="s">
        <v>312</v>
      </c>
      <c r="D134" s="53">
        <f t="shared" ref="D134:E134" si="32">SUM(D135:D137)</f>
        <v>866153</v>
      </c>
      <c r="E134" s="53">
        <f t="shared" si="32"/>
        <v>870481.44</v>
      </c>
      <c r="F134" s="54">
        <f t="shared" si="31"/>
        <v>100.49973157167382</v>
      </c>
    </row>
    <row r="135" spans="1:6" ht="12.75" customHeight="1" x14ac:dyDescent="0.2">
      <c r="A135" s="55">
        <v>6711</v>
      </c>
      <c r="B135" s="87" t="s">
        <v>313</v>
      </c>
      <c r="C135" s="52" t="s">
        <v>314</v>
      </c>
      <c r="D135" s="244">
        <v>801116</v>
      </c>
      <c r="E135" s="244">
        <v>870481.44</v>
      </c>
      <c r="F135" s="54">
        <f t="shared" si="31"/>
        <v>108.65860125125448</v>
      </c>
    </row>
    <row r="136" spans="1:6" ht="24" x14ac:dyDescent="0.2">
      <c r="A136" s="55">
        <v>6712</v>
      </c>
      <c r="B136" s="234" t="s">
        <v>315</v>
      </c>
      <c r="C136" s="52" t="s">
        <v>316</v>
      </c>
      <c r="D136" s="244">
        <v>65037</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4362</v>
      </c>
      <c r="E139" s="53">
        <f t="shared" si="33"/>
        <v>5846</v>
      </c>
      <c r="F139" s="54">
        <f t="shared" si="31"/>
        <v>134.02109124254929</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4362</v>
      </c>
      <c r="E150" s="244">
        <v>5846</v>
      </c>
      <c r="F150" s="54">
        <f t="shared" si="31"/>
        <v>134.02109124254929</v>
      </c>
    </row>
    <row r="151" spans="1:6" ht="12.75" customHeight="1" x14ac:dyDescent="0.2">
      <c r="A151" s="55">
        <v>3</v>
      </c>
      <c r="B151" s="87" t="s">
        <v>345</v>
      </c>
      <c r="C151" s="52" t="s">
        <v>53</v>
      </c>
      <c r="D151" s="53">
        <f t="shared" ref="D151:E151" si="35">D152+D163+D196+D215+D224+D252+D263</f>
        <v>1172641</v>
      </c>
      <c r="E151" s="53">
        <f t="shared" si="35"/>
        <v>1365190.87</v>
      </c>
      <c r="F151" s="54">
        <f t="shared" si="31"/>
        <v>116.42018912864212</v>
      </c>
    </row>
    <row r="152" spans="1:6" ht="12.75" customHeight="1" x14ac:dyDescent="0.2">
      <c r="A152" s="55">
        <v>31</v>
      </c>
      <c r="B152" s="87" t="s">
        <v>346</v>
      </c>
      <c r="C152" s="52" t="s">
        <v>347</v>
      </c>
      <c r="D152" s="53">
        <f t="shared" ref="D152:E152" si="36">D153+D158+D159</f>
        <v>925212</v>
      </c>
      <c r="E152" s="53">
        <f t="shared" si="36"/>
        <v>1140835.01</v>
      </c>
      <c r="F152" s="54">
        <f t="shared" si="31"/>
        <v>123.30525436332429</v>
      </c>
    </row>
    <row r="153" spans="1:6" ht="12.75" customHeight="1" x14ac:dyDescent="0.2">
      <c r="A153" s="55">
        <v>311</v>
      </c>
      <c r="B153" s="87" t="s">
        <v>348</v>
      </c>
      <c r="C153" s="52" t="s">
        <v>349</v>
      </c>
      <c r="D153" s="53">
        <f t="shared" ref="D153:E153" si="37">SUM(D154:D157)</f>
        <v>703100</v>
      </c>
      <c r="E153" s="53">
        <f t="shared" si="37"/>
        <v>872004.34</v>
      </c>
      <c r="F153" s="54">
        <f t="shared" si="31"/>
        <v>124.02280472194566</v>
      </c>
    </row>
    <row r="154" spans="1:6" ht="12.75" customHeight="1" x14ac:dyDescent="0.2">
      <c r="A154" s="55">
        <v>3111</v>
      </c>
      <c r="B154" s="87" t="s">
        <v>350</v>
      </c>
      <c r="C154" s="52" t="s">
        <v>351</v>
      </c>
      <c r="D154" s="244">
        <v>703100</v>
      </c>
      <c r="E154" s="244">
        <v>872004.34</v>
      </c>
      <c r="F154" s="54">
        <f t="shared" si="31"/>
        <v>124.02280472194566</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106100</v>
      </c>
      <c r="E158" s="244">
        <v>124950</v>
      </c>
      <c r="F158" s="54">
        <f t="shared" si="31"/>
        <v>117.76625824693684</v>
      </c>
    </row>
    <row r="159" spans="1:6" ht="12.75" customHeight="1" x14ac:dyDescent="0.2">
      <c r="A159" s="55">
        <v>313</v>
      </c>
      <c r="B159" s="87" t="s">
        <v>360</v>
      </c>
      <c r="C159" s="52" t="s">
        <v>361</v>
      </c>
      <c r="D159" s="53">
        <f t="shared" ref="D159:E159" si="38">SUM(D160:D162)</f>
        <v>116012</v>
      </c>
      <c r="E159" s="53">
        <f t="shared" si="38"/>
        <v>143880.67000000001</v>
      </c>
      <c r="F159" s="54">
        <f t="shared" si="31"/>
        <v>124.02223045891805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116012</v>
      </c>
      <c r="E161" s="244">
        <v>143880.67000000001</v>
      </c>
      <c r="F161" s="54">
        <f t="shared" si="31"/>
        <v>124.02223045891805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245913</v>
      </c>
      <c r="E163" s="53">
        <f t="shared" si="39"/>
        <v>222665.82</v>
      </c>
      <c r="F163" s="54">
        <f t="shared" si="31"/>
        <v>90.546583547840086</v>
      </c>
    </row>
    <row r="164" spans="1:6" ht="12.75" customHeight="1" x14ac:dyDescent="0.2">
      <c r="A164" s="55">
        <v>321</v>
      </c>
      <c r="B164" s="87" t="s">
        <v>369</v>
      </c>
      <c r="C164" s="52" t="s">
        <v>370</v>
      </c>
      <c r="D164" s="53">
        <f t="shared" ref="D164:E164" si="40">SUM(D165:D168)</f>
        <v>12192</v>
      </c>
      <c r="E164" s="53">
        <f t="shared" si="40"/>
        <v>22470.01</v>
      </c>
      <c r="F164" s="54">
        <f t="shared" si="31"/>
        <v>184.30126312335958</v>
      </c>
    </row>
    <row r="165" spans="1:6" ht="12.75" customHeight="1" x14ac:dyDescent="0.2">
      <c r="A165" s="55">
        <v>3211</v>
      </c>
      <c r="B165" s="87" t="s">
        <v>371</v>
      </c>
      <c r="C165" s="52" t="s">
        <v>372</v>
      </c>
      <c r="D165" s="244">
        <v>1336</v>
      </c>
      <c r="E165" s="244">
        <v>1890</v>
      </c>
      <c r="F165" s="54">
        <f t="shared" si="31"/>
        <v>141.46706586826349</v>
      </c>
    </row>
    <row r="166" spans="1:6" ht="12.75" customHeight="1" x14ac:dyDescent="0.2">
      <c r="A166" s="55">
        <v>3212</v>
      </c>
      <c r="B166" s="87" t="s">
        <v>373</v>
      </c>
      <c r="C166" s="52" t="s">
        <v>374</v>
      </c>
      <c r="D166" s="244">
        <v>10856</v>
      </c>
      <c r="E166" s="244">
        <v>20580.009999999998</v>
      </c>
      <c r="F166" s="54">
        <f t="shared" si="31"/>
        <v>189.57267870302135</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138677</v>
      </c>
      <c r="E169" s="53">
        <f t="shared" si="41"/>
        <v>152265.49</v>
      </c>
      <c r="F169" s="54">
        <f t="shared" si="31"/>
        <v>109.79866163819523</v>
      </c>
    </row>
    <row r="170" spans="1:6" ht="12.75" customHeight="1" x14ac:dyDescent="0.2">
      <c r="A170" s="55">
        <v>3221</v>
      </c>
      <c r="B170" s="87" t="s">
        <v>381</v>
      </c>
      <c r="C170" s="52" t="s">
        <v>382</v>
      </c>
      <c r="D170" s="244">
        <v>27309</v>
      </c>
      <c r="E170" s="244">
        <v>18147.490000000002</v>
      </c>
      <c r="F170" s="54">
        <f t="shared" si="31"/>
        <v>66.452414954776813</v>
      </c>
    </row>
    <row r="171" spans="1:6" ht="12.75" customHeight="1" x14ac:dyDescent="0.2">
      <c r="A171" s="55">
        <v>3222</v>
      </c>
      <c r="B171" s="87" t="s">
        <v>383</v>
      </c>
      <c r="C171" s="52" t="s">
        <v>384</v>
      </c>
      <c r="D171" s="244">
        <v>69312</v>
      </c>
      <c r="E171" s="244">
        <v>72952.45</v>
      </c>
      <c r="F171" s="54">
        <f t="shared" si="31"/>
        <v>105.25226512003694</v>
      </c>
    </row>
    <row r="172" spans="1:6" ht="12.75" customHeight="1" x14ac:dyDescent="0.2">
      <c r="A172" s="55">
        <v>3223</v>
      </c>
      <c r="B172" s="87" t="s">
        <v>385</v>
      </c>
      <c r="C172" s="52" t="s">
        <v>386</v>
      </c>
      <c r="D172" s="244">
        <v>39559</v>
      </c>
      <c r="E172" s="244">
        <v>60788.65</v>
      </c>
      <c r="F172" s="54">
        <f t="shared" si="31"/>
        <v>153.66579033848177</v>
      </c>
    </row>
    <row r="173" spans="1:6" ht="12.75" customHeight="1" x14ac:dyDescent="0.2">
      <c r="A173" s="55">
        <v>3224</v>
      </c>
      <c r="B173" s="87" t="s">
        <v>387</v>
      </c>
      <c r="C173" s="52" t="s">
        <v>388</v>
      </c>
      <c r="D173" s="244">
        <v>170</v>
      </c>
      <c r="E173" s="244">
        <v>117.9</v>
      </c>
      <c r="F173" s="54">
        <f t="shared" si="31"/>
        <v>69.352941176470594</v>
      </c>
    </row>
    <row r="174" spans="1:6" ht="12.75" customHeight="1" x14ac:dyDescent="0.2">
      <c r="A174" s="55">
        <v>3225</v>
      </c>
      <c r="B174" s="87" t="s">
        <v>389</v>
      </c>
      <c r="C174" s="52" t="s">
        <v>390</v>
      </c>
      <c r="D174" s="244">
        <v>2327</v>
      </c>
      <c r="E174" s="244">
        <v>259</v>
      </c>
      <c r="F174" s="54">
        <f t="shared" si="31"/>
        <v>11.130210571551354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85100</v>
      </c>
      <c r="E177" s="53">
        <f t="shared" si="42"/>
        <v>40147.980000000003</v>
      </c>
      <c r="F177" s="54">
        <f t="shared" si="31"/>
        <v>47.177414806110463</v>
      </c>
    </row>
    <row r="178" spans="1:6" ht="12.75" customHeight="1" x14ac:dyDescent="0.2">
      <c r="A178" s="55">
        <v>3231</v>
      </c>
      <c r="B178" s="87" t="s">
        <v>397</v>
      </c>
      <c r="C178" s="52" t="s">
        <v>398</v>
      </c>
      <c r="D178" s="244">
        <v>3705</v>
      </c>
      <c r="E178" s="244">
        <v>4049.16</v>
      </c>
      <c r="F178" s="54">
        <f t="shared" si="31"/>
        <v>109.28906882591092</v>
      </c>
    </row>
    <row r="179" spans="1:6" ht="12.75" customHeight="1" x14ac:dyDescent="0.2">
      <c r="A179" s="55">
        <v>3232</v>
      </c>
      <c r="B179" s="87" t="s">
        <v>399</v>
      </c>
      <c r="C179" s="52" t="s">
        <v>400</v>
      </c>
      <c r="D179" s="244">
        <v>8796</v>
      </c>
      <c r="E179" s="244">
        <v>7816.63</v>
      </c>
      <c r="F179" s="54">
        <f t="shared" si="31"/>
        <v>88.86573442473852</v>
      </c>
    </row>
    <row r="180" spans="1:6" ht="12.75" customHeight="1" x14ac:dyDescent="0.2">
      <c r="A180" s="55">
        <v>3233</v>
      </c>
      <c r="B180" s="87" t="s">
        <v>401</v>
      </c>
      <c r="C180" s="52" t="s">
        <v>402</v>
      </c>
      <c r="D180" s="244">
        <v>63</v>
      </c>
      <c r="E180" s="244"/>
      <c r="F180" s="54">
        <f t="shared" si="31"/>
        <v>0</v>
      </c>
    </row>
    <row r="181" spans="1:6" ht="12.75" customHeight="1" x14ac:dyDescent="0.2">
      <c r="A181" s="55">
        <v>3234</v>
      </c>
      <c r="B181" s="87" t="s">
        <v>403</v>
      </c>
      <c r="C181" s="52" t="s">
        <v>404</v>
      </c>
      <c r="D181" s="244">
        <v>6871</v>
      </c>
      <c r="E181" s="244">
        <v>8049.93</v>
      </c>
      <c r="F181" s="54">
        <f t="shared" si="31"/>
        <v>117.15805559598311</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8377</v>
      </c>
      <c r="E183" s="244">
        <v>9121.73</v>
      </c>
      <c r="F183" s="54">
        <f t="shared" si="31"/>
        <v>108.89017548048227</v>
      </c>
    </row>
    <row r="184" spans="1:6" ht="12.75" customHeight="1" x14ac:dyDescent="0.2">
      <c r="A184" s="55">
        <v>3237</v>
      </c>
      <c r="B184" s="87" t="s">
        <v>409</v>
      </c>
      <c r="C184" s="52" t="s">
        <v>410</v>
      </c>
      <c r="D184" s="244">
        <v>52353</v>
      </c>
      <c r="E184" s="244">
        <v>6215.38</v>
      </c>
      <c r="F184" s="54">
        <f t="shared" si="31"/>
        <v>11.872060817909194</v>
      </c>
    </row>
    <row r="185" spans="1:6" ht="12.75" customHeight="1" x14ac:dyDescent="0.2">
      <c r="A185" s="55">
        <v>3238</v>
      </c>
      <c r="B185" s="87" t="s">
        <v>411</v>
      </c>
      <c r="C185" s="52" t="s">
        <v>412</v>
      </c>
      <c r="D185" s="244">
        <v>4935</v>
      </c>
      <c r="E185" s="244">
        <v>4895.1499999999996</v>
      </c>
      <c r="F185" s="54">
        <f t="shared" si="31"/>
        <v>99.19250253292806</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9944</v>
      </c>
      <c r="E188" s="53">
        <f t="shared" si="43"/>
        <v>7782.34</v>
      </c>
      <c r="F188" s="54">
        <f t="shared" si="31"/>
        <v>78.261665325824609</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4522</v>
      </c>
      <c r="E190" s="244">
        <v>4612.54</v>
      </c>
      <c r="F190" s="54">
        <f t="shared" si="31"/>
        <v>102.00221141088015</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5422</v>
      </c>
      <c r="E195" s="244">
        <v>3169.8</v>
      </c>
      <c r="F195" s="54">
        <f t="shared" si="31"/>
        <v>58.461822205828106</v>
      </c>
    </row>
    <row r="196" spans="1:6" ht="12.75" customHeight="1" x14ac:dyDescent="0.2">
      <c r="A196" s="55">
        <v>34</v>
      </c>
      <c r="B196" s="234" t="s">
        <v>433</v>
      </c>
      <c r="C196" s="52" t="s">
        <v>434</v>
      </c>
      <c r="D196" s="53">
        <f t="shared" ref="D196:E196" si="44">D197+D202+D210</f>
        <v>1516</v>
      </c>
      <c r="E196" s="53">
        <f t="shared" si="44"/>
        <v>1690.04</v>
      </c>
      <c r="F196" s="54">
        <f t="shared" si="31"/>
        <v>111.4802110817942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1516</v>
      </c>
      <c r="E210" s="53">
        <f t="shared" si="47"/>
        <v>1690.04</v>
      </c>
      <c r="F210" s="54">
        <f t="shared" si="31"/>
        <v>111.4802110817942</v>
      </c>
    </row>
    <row r="211" spans="1:6" ht="12.75" customHeight="1" x14ac:dyDescent="0.2">
      <c r="A211" s="55">
        <v>3431</v>
      </c>
      <c r="B211" s="234" t="s">
        <v>463</v>
      </c>
      <c r="C211" s="52" t="s">
        <v>464</v>
      </c>
      <c r="D211" s="244">
        <v>1516</v>
      </c>
      <c r="E211" s="244">
        <v>1690.04</v>
      </c>
      <c r="F211" s="54">
        <f t="shared" si="31"/>
        <v>111.4802110817942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1172641</v>
      </c>
      <c r="E289" s="53">
        <f t="shared" si="79"/>
        <v>1365190.87</v>
      </c>
      <c r="F289" s="54">
        <f t="shared" si="76"/>
        <v>116.42018912864212</v>
      </c>
    </row>
    <row r="290" spans="1:6" ht="12.75" customHeight="1" x14ac:dyDescent="0.2">
      <c r="A290" s="55" t="s">
        <v>606</v>
      </c>
      <c r="B290" s="87" t="s">
        <v>617</v>
      </c>
      <c r="C290" s="52" t="s">
        <v>618</v>
      </c>
      <c r="D290" s="53">
        <f>IF(D6&gt;=D289,D6-D289,0)</f>
        <v>496308</v>
      </c>
      <c r="E290" s="53">
        <f>IF(E6&gt;=E289,E6-E289,0)</f>
        <v>0</v>
      </c>
      <c r="F290" s="54">
        <f t="shared" si="76"/>
        <v>0</v>
      </c>
    </row>
    <row r="291" spans="1:6" ht="12.75" customHeight="1" x14ac:dyDescent="0.2">
      <c r="A291" s="55" t="s">
        <v>606</v>
      </c>
      <c r="B291" s="87" t="s">
        <v>619</v>
      </c>
      <c r="C291" s="52" t="s">
        <v>620</v>
      </c>
      <c r="D291" s="53">
        <f>IF(D289&gt;=D6,D289-D6,0)</f>
        <v>0</v>
      </c>
      <c r="E291" s="53">
        <f>IF(E289&gt;=E6,E289-E6,0)</f>
        <v>33171.120000000112</v>
      </c>
      <c r="F291" s="54" t="str">
        <f t="shared" si="76"/>
        <v>-</v>
      </c>
    </row>
    <row r="292" spans="1:6" ht="12.75" customHeight="1" x14ac:dyDescent="0.2">
      <c r="A292" s="55">
        <v>92211</v>
      </c>
      <c r="B292" s="87" t="s">
        <v>621</v>
      </c>
      <c r="C292" s="52" t="s">
        <v>622</v>
      </c>
      <c r="D292" s="244"/>
      <c r="E292" s="244">
        <v>36847.71</v>
      </c>
      <c r="F292" s="54" t="str">
        <f t="shared" si="76"/>
        <v>-</v>
      </c>
    </row>
    <row r="293" spans="1:6" ht="12.75" customHeight="1" x14ac:dyDescent="0.2">
      <c r="A293" s="55">
        <v>92221</v>
      </c>
      <c r="B293" s="87" t="s">
        <v>623</v>
      </c>
      <c r="C293" s="52" t="s">
        <v>624</v>
      </c>
      <c r="D293" s="244">
        <v>456460</v>
      </c>
      <c r="E293" s="244"/>
      <c r="F293" s="54">
        <f t="shared" si="76"/>
        <v>0</v>
      </c>
    </row>
    <row r="294" spans="1:6" ht="12.75" customHeight="1" x14ac:dyDescent="0.2">
      <c r="A294" s="55">
        <v>96</v>
      </c>
      <c r="B294" s="87" t="s">
        <v>625</v>
      </c>
      <c r="C294" s="52" t="s">
        <v>626</v>
      </c>
      <c r="D294" s="244">
        <v>4081</v>
      </c>
      <c r="E294" s="244">
        <v>1620</v>
      </c>
      <c r="F294" s="54">
        <f t="shared" si="76"/>
        <v>39.696152903700074</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3000</v>
      </c>
      <c r="E350" s="53">
        <f t="shared" si="95"/>
        <v>17922.629999999997</v>
      </c>
      <c r="F350" s="54">
        <f t="shared" si="81"/>
        <v>597.42099999999994</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3000</v>
      </c>
      <c r="E363" s="53">
        <f t="shared" si="99"/>
        <v>17922.629999999997</v>
      </c>
      <c r="F363" s="54">
        <f t="shared" si="81"/>
        <v>597.42099999999994</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3000</v>
      </c>
      <c r="E369" s="53">
        <f t="shared" si="101"/>
        <v>12308.88</v>
      </c>
      <c r="F369" s="54">
        <f t="shared" si="81"/>
        <v>410.29599999999994</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v>2399</v>
      </c>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3000</v>
      </c>
      <c r="E376" s="244">
        <v>9909.8799999999992</v>
      </c>
      <c r="F376" s="54">
        <f t="shared" si="81"/>
        <v>330.3293333333333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5613.75</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5613.75</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3000</v>
      </c>
      <c r="E408" s="53">
        <f t="shared" si="111"/>
        <v>17922.629999999997</v>
      </c>
      <c r="F408" s="54">
        <f t="shared" si="81"/>
        <v>597.42099999999994</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1668949</v>
      </c>
      <c r="E412" s="53">
        <f>E6+E298</f>
        <v>1332019.75</v>
      </c>
      <c r="F412" s="54">
        <f t="shared" si="81"/>
        <v>79.811890597016443</v>
      </c>
    </row>
    <row r="413" spans="1:6" ht="12.75" customHeight="1" x14ac:dyDescent="0.2">
      <c r="A413" s="55" t="s">
        <v>606</v>
      </c>
      <c r="B413" s="87" t="s">
        <v>829</v>
      </c>
      <c r="C413" s="52" t="s">
        <v>830</v>
      </c>
      <c r="D413" s="53">
        <f t="shared" ref="D413:E413" si="112">D289+D350</f>
        <v>1175641</v>
      </c>
      <c r="E413" s="53">
        <f t="shared" si="112"/>
        <v>1383113.5</v>
      </c>
      <c r="F413" s="54">
        <f t="shared" si="81"/>
        <v>117.64760670987147</v>
      </c>
    </row>
    <row r="414" spans="1:6" ht="12.75" customHeight="1" x14ac:dyDescent="0.2">
      <c r="A414" s="55" t="s">
        <v>606</v>
      </c>
      <c r="B414" s="87" t="s">
        <v>831</v>
      </c>
      <c r="C414" s="52" t="s">
        <v>832</v>
      </c>
      <c r="D414" s="53">
        <f t="shared" ref="D414:E414" si="113">IF(D412&gt;=D413,D412-D413,0)</f>
        <v>493308</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51093.75</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36847.71</v>
      </c>
      <c r="F416" s="54" t="str">
        <f t="shared" si="81"/>
        <v>-</v>
      </c>
    </row>
    <row r="417" spans="1:6" ht="12.75" customHeight="1" x14ac:dyDescent="0.2">
      <c r="A417" s="62" t="s">
        <v>835</v>
      </c>
      <c r="B417" s="87" t="s">
        <v>838</v>
      </c>
      <c r="C417" s="63" t="s">
        <v>839</v>
      </c>
      <c r="D417" s="53">
        <f t="shared" ref="D417:E417" si="116">IF(D293-D292+D410-D409&gt;=0,D293-D292+D410-D409,0)</f>
        <v>456460</v>
      </c>
      <c r="E417" s="53">
        <f t="shared" si="116"/>
        <v>0</v>
      </c>
      <c r="F417" s="54">
        <f t="shared" si="81"/>
        <v>0</v>
      </c>
    </row>
    <row r="418" spans="1:6" ht="12.75" customHeight="1" x14ac:dyDescent="0.2">
      <c r="A418" s="57" t="s">
        <v>840</v>
      </c>
      <c r="B418" s="235" t="s">
        <v>841</v>
      </c>
      <c r="C418" s="58" t="s">
        <v>842</v>
      </c>
      <c r="D418" s="64">
        <f t="shared" ref="D418:E418" si="117">D294+D411</f>
        <v>4081</v>
      </c>
      <c r="E418" s="64">
        <f t="shared" si="117"/>
        <v>1620</v>
      </c>
      <c r="F418" s="59">
        <f t="shared" si="81"/>
        <v>39.696152903700074</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1668949</v>
      </c>
      <c r="E639" s="53">
        <f t="shared" si="180"/>
        <v>1332019.75</v>
      </c>
      <c r="F639" s="54">
        <f t="shared" si="119"/>
        <v>79.811890597016443</v>
      </c>
    </row>
    <row r="640" spans="1:6" ht="12.75" customHeight="1" x14ac:dyDescent="0.2">
      <c r="A640" s="55" t="s">
        <v>606</v>
      </c>
      <c r="B640" s="87" t="s">
        <v>1275</v>
      </c>
      <c r="C640" s="52" t="s">
        <v>1276</v>
      </c>
      <c r="D640" s="53">
        <f t="shared" ref="D640:E640" si="181">D413+D528</f>
        <v>1175641</v>
      </c>
      <c r="E640" s="53">
        <f t="shared" si="181"/>
        <v>1383113.5</v>
      </c>
      <c r="F640" s="54">
        <f t="shared" si="119"/>
        <v>117.64760670987147</v>
      </c>
    </row>
    <row r="641" spans="1:6" ht="12.75" customHeight="1" x14ac:dyDescent="0.2">
      <c r="A641" s="55" t="s">
        <v>606</v>
      </c>
      <c r="B641" s="87" t="s">
        <v>1277</v>
      </c>
      <c r="C641" s="52" t="s">
        <v>1278</v>
      </c>
      <c r="D641" s="53">
        <f t="shared" ref="D641:E641" si="182">IF(D639&gt;=D640,D639-D640,0)</f>
        <v>493308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51093.75</v>
      </c>
      <c r="F642" s="54" t="str">
        <f t="shared" si="119"/>
        <v>-</v>
      </c>
    </row>
    <row r="643" spans="1:6" ht="24" x14ac:dyDescent="0.2">
      <c r="A643" s="62" t="s">
        <v>1281</v>
      </c>
      <c r="B643" s="87" t="s">
        <v>1282</v>
      </c>
      <c r="C643" s="63" t="s">
        <v>1281</v>
      </c>
      <c r="D643" s="53">
        <f t="shared" ref="D643:E643" si="184">IF(D416-D417+D637-D638&gt;=0,D416-D417+D637-D638,0)</f>
        <v>0</v>
      </c>
      <c r="E643" s="53">
        <f t="shared" si="184"/>
        <v>36847.71</v>
      </c>
      <c r="F643" s="54" t="str">
        <f t="shared" si="119"/>
        <v>-</v>
      </c>
    </row>
    <row r="644" spans="1:6" ht="24" x14ac:dyDescent="0.2">
      <c r="A644" s="62" t="s">
        <v>1283</v>
      </c>
      <c r="B644" s="87" t="s">
        <v>1284</v>
      </c>
      <c r="C644" s="63" t="s">
        <v>1283</v>
      </c>
      <c r="D644" s="53">
        <f t="shared" ref="D644:E644" si="185">IF(D417-D416+D638-D637&gt;=0,D417-D416+D638-D637,0)</f>
        <v>456460</v>
      </c>
      <c r="E644" s="53">
        <f t="shared" si="185"/>
        <v>0</v>
      </c>
      <c r="F644" s="54">
        <f t="shared" si="119"/>
        <v>0</v>
      </c>
    </row>
    <row r="645" spans="1:6" ht="24" x14ac:dyDescent="0.2">
      <c r="A645" s="55" t="s">
        <v>606</v>
      </c>
      <c r="B645" s="87" t="s">
        <v>1285</v>
      </c>
      <c r="C645" s="52" t="s">
        <v>1286</v>
      </c>
      <c r="D645" s="53">
        <f t="shared" ref="D645:E645" si="186">IF(D641+D643-D642-D644&gt;=0,D641+D643-D642-D644,0)</f>
        <v>36848</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14246.04</v>
      </c>
      <c r="F646" s="54" t="str">
        <f t="shared" si="119"/>
        <v>-</v>
      </c>
    </row>
    <row r="647" spans="1:6" ht="24" x14ac:dyDescent="0.2">
      <c r="A647" s="57" t="s">
        <v>1289</v>
      </c>
      <c r="B647" s="235" t="s">
        <v>1290</v>
      </c>
      <c r="C647" s="58" t="s">
        <v>1289</v>
      </c>
      <c r="D647" s="245">
        <v>80903</v>
      </c>
      <c r="E647" s="245">
        <v>89507.83</v>
      </c>
      <c r="F647" s="59">
        <f t="shared" si="119"/>
        <v>110.63598383249075</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32224</v>
      </c>
      <c r="E649" s="244">
        <v>58428.98</v>
      </c>
      <c r="F649" s="54">
        <f t="shared" ref="F649:F724" si="188">IF(D649&lt;&gt;0,IF(E649/D649&gt;=100,"&gt;&gt;100",E649/D649*100),"-")</f>
        <v>181.32131330685203</v>
      </c>
    </row>
    <row r="650" spans="1:6" ht="12.75" customHeight="1" x14ac:dyDescent="0.2">
      <c r="A650" s="55" t="s">
        <v>1294</v>
      </c>
      <c r="B650" s="87" t="s">
        <v>1295</v>
      </c>
      <c r="C650" s="52" t="s">
        <v>1294</v>
      </c>
      <c r="D650" s="244">
        <v>1628752</v>
      </c>
      <c r="E650" s="244">
        <v>1342444.07</v>
      </c>
      <c r="F650" s="54">
        <f t="shared" si="188"/>
        <v>82.421637548257806</v>
      </c>
    </row>
    <row r="651" spans="1:6" ht="12.75" customHeight="1" x14ac:dyDescent="0.2">
      <c r="A651" s="55" t="s">
        <v>1296</v>
      </c>
      <c r="B651" s="87" t="s">
        <v>1297</v>
      </c>
      <c r="C651" s="52" t="s">
        <v>1296</v>
      </c>
      <c r="D651" s="244">
        <v>1602547</v>
      </c>
      <c r="E651" s="244">
        <v>1398454.19</v>
      </c>
      <c r="F651" s="54">
        <f t="shared" si="188"/>
        <v>87.264472742453108</v>
      </c>
    </row>
    <row r="652" spans="1:6" ht="24" x14ac:dyDescent="0.2">
      <c r="A652" s="55">
        <v>11</v>
      </c>
      <c r="B652" s="87" t="s">
        <v>1298</v>
      </c>
      <c r="C652" s="52" t="s">
        <v>1299</v>
      </c>
      <c r="D652" s="53">
        <f t="shared" ref="D652:E652" si="189">+D649+D650-D651</f>
        <v>58429</v>
      </c>
      <c r="E652" s="53">
        <f t="shared" si="189"/>
        <v>2418.8600000001024</v>
      </c>
      <c r="F652" s="54">
        <f t="shared" si="188"/>
        <v>4.1398278252239509</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12</v>
      </c>
      <c r="E654" s="266">
        <v>11</v>
      </c>
      <c r="F654" s="54">
        <f t="shared" si="188"/>
        <v>91.666666666666657</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12</v>
      </c>
      <c r="E656" s="266">
        <v>11</v>
      </c>
      <c r="F656" s="54">
        <f t="shared" si="188"/>
        <v>91.666666666666657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9200</v>
      </c>
      <c r="E675" s="244">
        <v>13900</v>
      </c>
      <c r="F675" s="54">
        <f t="shared" si="188"/>
        <v>151.08695652173913</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388746</v>
      </c>
      <c r="E698" s="244"/>
      <c r="F698" s="54">
        <f t="shared" si="188"/>
        <v>0</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396838</v>
      </c>
      <c r="E710" s="244">
        <v>438638.13</v>
      </c>
      <c r="F710" s="54">
        <f t="shared" si="188"/>
        <v>110.53329822244847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8000</v>
      </c>
      <c r="E716" s="244"/>
      <c r="F716" s="54">
        <f t="shared" si="188"/>
        <v>0</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10856</v>
      </c>
      <c r="E718" s="244">
        <v>20580.009999999998</v>
      </c>
      <c r="F718" s="54">
        <f t="shared" si="188"/>
        <v>189.57267870302135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30288</v>
      </c>
      <c r="E722" s="244"/>
      <c r="F722" s="54">
        <f t="shared" si="188"/>
        <v>0</v>
      </c>
    </row>
    <row r="723" spans="1:6" ht="12.75" customHeight="1" x14ac:dyDescent="0.2">
      <c r="A723" s="55" t="s">
        <v>1423</v>
      </c>
      <c r="B723" s="87" t="s">
        <v>1424</v>
      </c>
      <c r="C723" s="52" t="s">
        <v>1423</v>
      </c>
      <c r="D723" s="244">
        <v>940</v>
      </c>
      <c r="E723" s="244">
        <v>3215.38</v>
      </c>
      <c r="F723" s="54">
        <f t="shared" si="188"/>
        <v>342.0617021276596</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287" sqref="E28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485269</v>
      </c>
      <c r="E6" s="231">
        <f t="shared" si="0"/>
        <v>374988.59</v>
      </c>
      <c r="F6" s="232">
        <f t="shared" ref="F6:F260" si="1">IF(D6&gt;0,IF(E6/D6&gt;=100,"&gt;&gt;100",E6/D6*100),"-")</f>
        <v>77.274375655564242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340587</v>
      </c>
      <c r="E7" s="106">
        <f t="shared" si="2"/>
        <v>280746.54000000004</v>
      </c>
      <c r="F7" s="95">
        <f t="shared" si="1"/>
        <v>82.430198451496977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1487</v>
      </c>
      <c r="E10" s="249">
        <v>1487.19</v>
      </c>
      <c r="F10" s="95">
        <f t="shared" si="1"/>
        <v>100.01277740416947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1487</v>
      </c>
      <c r="E11" s="249">
        <v>1487.19</v>
      </c>
      <c r="F11" s="95">
        <f t="shared" si="1"/>
        <v>100.01277740416947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340587</v>
      </c>
      <c r="E12" s="106">
        <f t="shared" si="3"/>
        <v>280746.54000000004</v>
      </c>
      <c r="F12" s="95">
        <f t="shared" si="1"/>
        <v>82.430198451496977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326743</v>
      </c>
      <c r="E19" s="106">
        <f t="shared" si="5"/>
        <v>262919.38000000006</v>
      </c>
      <c r="F19" s="95">
        <f t="shared" si="1"/>
        <v>80.466721551800674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116265</v>
      </c>
      <c r="E20" s="249">
        <v>116270.04</v>
      </c>
      <c r="F20" s="95">
        <f t="shared" si="1"/>
        <v>100.00433492452588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7315</v>
      </c>
      <c r="E21" s="249">
        <v>9713.8700000000008</v>
      </c>
      <c r="F21" s="95">
        <f t="shared" si="1"/>
        <v>132.79384825700615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31807</v>
      </c>
      <c r="E22" s="249">
        <v>31807.119999999999</v>
      </c>
      <c r="F22" s="95">
        <f t="shared" si="1"/>
        <v>100.0003772754425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454095</v>
      </c>
      <c r="E26" s="249">
        <v>463999.4</v>
      </c>
      <c r="F26" s="95">
        <f t="shared" si="1"/>
        <v>102.18112949933385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282739</v>
      </c>
      <c r="E28" s="249">
        <v>358871.05</v>
      </c>
      <c r="F28" s="95">
        <f t="shared" si="1"/>
        <v>126.92661783482293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13844</v>
      </c>
      <c r="E45" s="106">
        <f t="shared" si="9"/>
        <v>17827.16</v>
      </c>
      <c r="F45" s="95">
        <f t="shared" si="1"/>
        <v>128.77174227101992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7625</v>
      </c>
      <c r="E47" s="249">
        <v>13238.75</v>
      </c>
      <c r="F47" s="95">
        <f t="shared" si="1"/>
        <v>173.62295081967213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10000</v>
      </c>
      <c r="E48" s="249">
        <v>10000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3781</v>
      </c>
      <c r="E50" s="249">
        <v>5411.59</v>
      </c>
      <c r="F50" s="95">
        <f t="shared" si="1"/>
        <v>143.12589262099974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93299</v>
      </c>
      <c r="E54" s="249">
        <v>93558.31</v>
      </c>
      <c r="F54" s="95">
        <f t="shared" si="1"/>
        <v>100.27793438300519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93299</v>
      </c>
      <c r="E55" s="249">
        <v>93558.31</v>
      </c>
      <c r="F55" s="95">
        <f t="shared" si="1"/>
        <v>100.27793438300519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144682</v>
      </c>
      <c r="E68" s="106">
        <f t="shared" si="13"/>
        <v>94242.05</v>
      </c>
      <c r="F68" s="95">
        <f t="shared" si="1"/>
        <v>65.137370232648152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58429</v>
      </c>
      <c r="E69" s="106">
        <f t="shared" si="14"/>
        <v>2418.86</v>
      </c>
      <c r="F69" s="95">
        <f t="shared" si="1"/>
        <v>4.1398278252237759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58260</v>
      </c>
      <c r="E70" s="106">
        <f t="shared" si="15"/>
        <v>2418.86</v>
      </c>
      <c r="F70" s="95">
        <f t="shared" si="1"/>
        <v>4.1518365945760385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58260</v>
      </c>
      <c r="E72" s="249">
        <v>2418.86</v>
      </c>
      <c r="F72" s="95">
        <f t="shared" si="1"/>
        <v>4.1518365945760385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169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1269</v>
      </c>
      <c r="E78" s="106">
        <f>E79+SUM(E82:E84)-E85+E86</f>
        <v>695.36</v>
      </c>
      <c r="F78" s="95">
        <f t="shared" si="1"/>
        <v>54.795902285263985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1269</v>
      </c>
      <c r="E86" s="249">
        <v>695.36</v>
      </c>
      <c r="F86" s="95">
        <f t="shared" si="1"/>
        <v>54.795902285263985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4081</v>
      </c>
      <c r="E146" s="106">
        <f t="shared" si="26"/>
        <v>1620</v>
      </c>
      <c r="F146" s="95">
        <f t="shared" si="1"/>
        <v>39.696152903700074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4081</v>
      </c>
      <c r="E159" s="249">
        <v>1620</v>
      </c>
      <c r="F159" s="95">
        <f t="shared" si="1"/>
        <v>39.696152903700074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80903</v>
      </c>
      <c r="E170" s="106">
        <f t="shared" si="29"/>
        <v>89507.83</v>
      </c>
      <c r="F170" s="95">
        <f t="shared" si="1"/>
        <v>110.63598383249075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80903</v>
      </c>
      <c r="E173" s="249">
        <v>89507.83</v>
      </c>
      <c r="F173" s="95">
        <f t="shared" si="1"/>
        <v>110.63598383249075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485269</v>
      </c>
      <c r="E175" s="106">
        <f t="shared" si="30"/>
        <v>374988.58999999997</v>
      </c>
      <c r="F175" s="95">
        <f t="shared" si="1"/>
        <v>77.274375655564228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103753</v>
      </c>
      <c r="E176" s="106">
        <f t="shared" si="31"/>
        <v>106868.09</v>
      </c>
      <c r="F176" s="95">
        <f t="shared" si="1"/>
        <v>103.00240956887994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103753</v>
      </c>
      <c r="E177" s="106">
        <f t="shared" si="32"/>
        <v>106868.09</v>
      </c>
      <c r="F177" s="95">
        <f t="shared" si="1"/>
        <v>103.00240956887994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82723</v>
      </c>
      <c r="E178" s="249">
        <v>89507.83</v>
      </c>
      <c r="F178" s="95">
        <f t="shared" si="1"/>
        <v>108.20186647002647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20871</v>
      </c>
      <c r="E179" s="249">
        <v>17205.330000000002</v>
      </c>
      <c r="F179" s="95">
        <f t="shared" si="1"/>
        <v>82.436538737961769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159</v>
      </c>
      <c r="E180" s="106">
        <f t="shared" si="33"/>
        <v>154.93</v>
      </c>
      <c r="F180" s="95">
        <f t="shared" si="1"/>
        <v>97.440251572327057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159</v>
      </c>
      <c r="E183" s="249">
        <v>154.93</v>
      </c>
      <c r="F183" s="95">
        <f t="shared" si="1"/>
        <v>97.440251572327057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381516</v>
      </c>
      <c r="E237" s="106">
        <f t="shared" si="41"/>
        <v>268120.5</v>
      </c>
      <c r="F237" s="95">
        <f t="shared" si="1"/>
        <v>70.277655458748782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340587</v>
      </c>
      <c r="E238" s="106">
        <f t="shared" si="42"/>
        <v>280746.53999999998</v>
      </c>
      <c r="F238" s="95">
        <f t="shared" si="1"/>
        <v>82.430198451496977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340587</v>
      </c>
      <c r="E239" s="106">
        <f t="shared" si="43"/>
        <v>280746.53999999998</v>
      </c>
      <c r="F239" s="95">
        <f t="shared" si="1"/>
        <v>82.430198451496977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340587</v>
      </c>
      <c r="E240" s="249">
        <v>280746.53999999998</v>
      </c>
      <c r="F240" s="95">
        <f t="shared" si="1"/>
        <v>82.430198451496977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36848</v>
      </c>
      <c r="E245" s="106">
        <f t="shared" si="45"/>
        <v>-14246.04</v>
      </c>
      <c r="F245" s="95">
        <f t="shared" si="1"/>
        <v>-38.661636995223624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36848</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36848</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14246.04</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v>14246.04</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4081</v>
      </c>
      <c r="E255" s="249">
        <v>1620</v>
      </c>
      <c r="F255" s="95">
        <f t="shared" si="1"/>
        <v>39.696152903700074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100000</v>
      </c>
      <c r="E259" s="106">
        <f t="shared" si="49"/>
        <v>100000</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100000</v>
      </c>
      <c r="E260" s="250">
        <v>100000</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4081</v>
      </c>
      <c r="E264" s="249">
        <v>1620</v>
      </c>
      <c r="F264" s="95">
        <f t="shared" si="50"/>
        <v>39.696152903700074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1269</v>
      </c>
      <c r="E268" s="249">
        <v>695.36</v>
      </c>
      <c r="F268" s="95">
        <f t="shared" si="50"/>
        <v>54.795902285263985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465</v>
      </c>
      <c r="E287" s="249">
        <v>2021.52</v>
      </c>
      <c r="F287" s="95">
        <f t="shared" si="50"/>
        <v>434.7354838709677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103288</v>
      </c>
      <c r="E288" s="249">
        <v>104846.57</v>
      </c>
      <c r="F288" s="95">
        <f t="shared" si="50"/>
        <v>101.50895554178607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15" sqref="D11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1175641</v>
      </c>
      <c r="E114" s="83">
        <f t="shared" si="22"/>
        <v>1383113.5</v>
      </c>
      <c r="F114" s="65">
        <f t="shared" si="1"/>
        <v>117.64760670987147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1110406</v>
      </c>
      <c r="E115" s="83">
        <f t="shared" si="23"/>
        <v>1312691.32</v>
      </c>
      <c r="F115" s="65">
        <f t="shared" si="1"/>
        <v>118.21723946016142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1110406</v>
      </c>
      <c r="E116" s="251">
        <v>1312691.32</v>
      </c>
      <c r="F116" s="65">
        <f t="shared" si="1"/>
        <v>118.21723946016142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65235</v>
      </c>
      <c r="E126" s="251">
        <v>70422.179999999993</v>
      </c>
      <c r="F126" s="65">
        <f t="shared" si="1"/>
        <v>107.95152908714647</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1175641</v>
      </c>
      <c r="E141" s="108">
        <f t="shared" si="28"/>
        <v>1383113.5</v>
      </c>
      <c r="F141" s="84">
        <f t="shared" si="1"/>
        <v>117.64760670987147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103753.33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1242454.68</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1226936.05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1025185.1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200060.91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1690.04</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15518.63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1239339.92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1223821.29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1018400.69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203726.82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1693.78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15518.63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106868.09000000008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2021.52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2021.52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2021.52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2021.52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104846.57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104846.57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1</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f>RefStr!C6</f>
        <v>37871</v>
      </c>
      <c r="P3" s="73"/>
    </row>
    <row r="4" spans="1:16" ht="19.5" customHeight="1" x14ac:dyDescent="0.2">
      <c r="A4" s="374" t="s">
        <v>3004</v>
      </c>
      <c r="B4" s="375"/>
      <c r="C4" s="376"/>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2023-01-30T08:30:15Z</cp:lastPrinted>
  <dcterms:created xsi:type="dcterms:W3CDTF">2022-04-01T05:14:30Z</dcterms:created>
  <dcterms:modified xsi:type="dcterms:W3CDTF">2023-01-30T09:39:32Z</dcterms:modified>
</cp:coreProperties>
</file>